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2f8b8a48bea2b3/85/"/>
    </mc:Choice>
  </mc:AlternateContent>
  <xr:revisionPtr revIDLastSave="73" documentId="8_{16FA2A3F-EB36-4133-BA97-F1F3AAD8AF46}" xr6:coauthVersionLast="47" xr6:coauthVersionMax="47" xr10:uidLastSave="{26475853-7438-4025-8ACE-89FD8CDBAE91}"/>
  <bookViews>
    <workbookView xWindow="-108" yWindow="-108" windowWidth="23256" windowHeight="13896" tabRatio="755" xr2:uid="{00000000-000D-0000-FFFF-FFFF00000000}"/>
  </bookViews>
  <sheets>
    <sheet name="Wyniki klasyfikacji" sheetId="1" r:id="rId1"/>
    <sheet name="Protokół" sheetId="2" r:id="rId2"/>
    <sheet name="Listy" sheetId="3" state="hidden" r:id="rId3"/>
  </sheets>
  <definedNames>
    <definedName name="_xlnm._FilterDatabase" localSheetId="2" hidden="1">Listy!$A$42:$E$48</definedName>
    <definedName name="_xlnm._FilterDatabase" localSheetId="0" hidden="1">'Wyniki klasyfikacji'!$B$1:$C$3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'Wyniki klasyfikacji'!$C$2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8"/>
  <customWorkbookViews>
    <customWorkbookView name="85 - Widok osobisty" guid="{25B518AD-1F8A-4E01-A94F-413A33EE7394}" mergeInterval="0" personalView="1" maximized="1" windowWidth="948" windowHeight="593" tabRatio="75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5" i="1" l="1"/>
  <c r="AB29" i="1" a="1"/>
  <c r="AB29" i="1" s="1"/>
  <c r="AB30" i="1" a="1"/>
  <c r="AB30" i="1"/>
  <c r="AB31" i="1" a="1"/>
  <c r="AB31" i="1"/>
  <c r="AB32" i="1" a="1"/>
  <c r="AB32" i="1"/>
  <c r="AB33" i="1" a="1"/>
  <c r="AB33" i="1" s="1"/>
  <c r="AB34" i="1" a="1"/>
  <c r="AB34" i="1" s="1"/>
  <c r="AB35" i="1" a="1"/>
  <c r="AB35" i="1" s="1"/>
  <c r="AB36" i="1" a="1"/>
  <c r="AB36" i="1"/>
  <c r="AB37" i="1" a="1"/>
  <c r="AB37" i="1" s="1"/>
  <c r="AB38" i="1" a="1"/>
  <c r="AB38" i="1" s="1"/>
  <c r="AB39" i="1" a="1"/>
  <c r="AB39" i="1" s="1"/>
  <c r="AB40" i="1" a="1"/>
  <c r="AB40" i="1"/>
  <c r="AB41" i="1" a="1"/>
  <c r="AB41" i="1" s="1"/>
  <c r="AB7" i="1" a="1"/>
  <c r="AB7" i="1" s="1"/>
  <c r="AB8" i="1" a="1"/>
  <c r="AB8" i="1"/>
  <c r="AB9" i="1" a="1"/>
  <c r="AB9" i="1" s="1"/>
  <c r="AB10" i="1" a="1"/>
  <c r="AB10" i="1" s="1"/>
  <c r="AB11" i="1" a="1"/>
  <c r="AB11" i="1" s="1"/>
  <c r="AB12" i="1" a="1"/>
  <c r="AB12" i="1" s="1"/>
  <c r="AB13" i="1" a="1"/>
  <c r="AB13" i="1" s="1"/>
  <c r="AB14" i="1" a="1"/>
  <c r="AB14" i="1" s="1"/>
  <c r="AB15" i="1" a="1"/>
  <c r="AB15" i="1" s="1"/>
  <c r="AB16" i="1" a="1"/>
  <c r="AB16" i="1" s="1"/>
  <c r="AB17" i="1" a="1"/>
  <c r="AB17" i="1" s="1"/>
  <c r="AB18" i="1" a="1"/>
  <c r="AB18" i="1" s="1"/>
  <c r="AB19" i="1" a="1"/>
  <c r="AB19" i="1" s="1"/>
  <c r="AB20" i="1" a="1"/>
  <c r="AB20" i="1" s="1"/>
  <c r="AB21" i="1" a="1"/>
  <c r="AB21" i="1" s="1"/>
  <c r="AB22" i="1" a="1"/>
  <c r="AB22" i="1" s="1"/>
  <c r="AB23" i="1" a="1"/>
  <c r="AB23" i="1"/>
  <c r="AB24" i="1" a="1"/>
  <c r="AB24" i="1" s="1"/>
  <c r="AB25" i="1" a="1"/>
  <c r="AB25" i="1" s="1"/>
  <c r="AB26" i="1" a="1"/>
  <c r="AB26" i="1" s="1"/>
  <c r="AB27" i="1" a="1"/>
  <c r="AB27" i="1" s="1"/>
  <c r="AB28" i="1" a="1"/>
  <c r="AB28" i="1" s="1"/>
  <c r="AB6" i="1" a="1"/>
  <c r="AB6" i="1" s="1"/>
  <c r="I2" i="1"/>
  <c r="C3" i="1"/>
  <c r="I1" i="2" l="1" a="1"/>
  <c r="I1" i="2" s="1"/>
  <c r="E3" i="2" a="1"/>
  <c r="E3" i="2" s="1"/>
  <c r="G1" i="2" a="1"/>
  <c r="G1" i="2" s="1"/>
  <c r="D2" i="2" a="1"/>
  <c r="D2" i="2" s="1"/>
  <c r="I2" i="2" a="1"/>
  <c r="I2" i="2" s="1"/>
  <c r="O6" i="2" a="1"/>
  <c r="O6" i="2"/>
  <c r="T17" i="2" a="1"/>
  <c r="T17" i="2" s="1"/>
  <c r="F23" i="2"/>
  <c r="AG6" i="1"/>
  <c r="AH6" i="1"/>
  <c r="AI6" i="1"/>
  <c r="AJ6" i="1"/>
  <c r="AK6" i="1"/>
  <c r="AL6" i="1"/>
  <c r="AM6" i="1"/>
  <c r="AN6" i="1"/>
  <c r="AG7" i="1"/>
  <c r="AH7" i="1"/>
  <c r="AI7" i="1"/>
  <c r="AJ7" i="1"/>
  <c r="AK7" i="1"/>
  <c r="AL7" i="1"/>
  <c r="AM7" i="1"/>
  <c r="AN7" i="1"/>
  <c r="AG8" i="1"/>
  <c r="AH8" i="1"/>
  <c r="AI8" i="1"/>
  <c r="AJ8" i="1"/>
  <c r="AK8" i="1"/>
  <c r="AL8" i="1"/>
  <c r="AM8" i="1"/>
  <c r="AN8" i="1"/>
  <c r="AG9" i="1"/>
  <c r="AH9" i="1"/>
  <c r="AI9" i="1"/>
  <c r="AJ9" i="1"/>
  <c r="AK9" i="1"/>
  <c r="AL9" i="1"/>
  <c r="AM9" i="1"/>
  <c r="AN9" i="1"/>
  <c r="AV9" i="1"/>
  <c r="AG10" i="1"/>
  <c r="AH10" i="1"/>
  <c r="AI10" i="1"/>
  <c r="AJ10" i="1"/>
  <c r="AK10" i="1"/>
  <c r="AL10" i="1"/>
  <c r="AM10" i="1"/>
  <c r="AN10" i="1"/>
  <c r="AG11" i="1"/>
  <c r="AH11" i="1"/>
  <c r="AI11" i="1"/>
  <c r="AJ11" i="1"/>
  <c r="AK11" i="1"/>
  <c r="AL11" i="1"/>
  <c r="AM11" i="1"/>
  <c r="AN11" i="1"/>
  <c r="AG12" i="1"/>
  <c r="AH12" i="1"/>
  <c r="AI12" i="1"/>
  <c r="AJ12" i="1"/>
  <c r="AK12" i="1"/>
  <c r="AL12" i="1"/>
  <c r="AM12" i="1"/>
  <c r="AN12" i="1"/>
  <c r="AG13" i="1"/>
  <c r="AH13" i="1"/>
  <c r="AI13" i="1"/>
  <c r="AJ13" i="1"/>
  <c r="AK13" i="1"/>
  <c r="AL13" i="1"/>
  <c r="AM13" i="1"/>
  <c r="AN13" i="1"/>
  <c r="AG14" i="1"/>
  <c r="AH14" i="1"/>
  <c r="AI14" i="1"/>
  <c r="AJ14" i="1"/>
  <c r="AK14" i="1"/>
  <c r="AL14" i="1"/>
  <c r="AM14" i="1"/>
  <c r="AN14" i="1"/>
  <c r="AG15" i="1"/>
  <c r="AH15" i="1"/>
  <c r="AI15" i="1"/>
  <c r="AJ15" i="1"/>
  <c r="AK15" i="1"/>
  <c r="AL15" i="1"/>
  <c r="AM15" i="1"/>
  <c r="AN15" i="1"/>
  <c r="AG16" i="1"/>
  <c r="AH16" i="1"/>
  <c r="AI16" i="1"/>
  <c r="AJ16" i="1"/>
  <c r="AK16" i="1"/>
  <c r="AL16" i="1"/>
  <c r="AM16" i="1"/>
  <c r="AN16" i="1"/>
  <c r="AG17" i="1"/>
  <c r="AH17" i="1"/>
  <c r="AI17" i="1"/>
  <c r="AJ17" i="1"/>
  <c r="AK17" i="1"/>
  <c r="AL17" i="1"/>
  <c r="AM17" i="1"/>
  <c r="AN17" i="1"/>
  <c r="AG18" i="1"/>
  <c r="AH18" i="1"/>
  <c r="AI18" i="1"/>
  <c r="AJ18" i="1"/>
  <c r="AK18" i="1"/>
  <c r="AL18" i="1"/>
  <c r="AM18" i="1"/>
  <c r="AN18" i="1"/>
  <c r="AG19" i="1"/>
  <c r="AH19" i="1"/>
  <c r="AI19" i="1"/>
  <c r="AJ19" i="1"/>
  <c r="AK19" i="1"/>
  <c r="AL19" i="1"/>
  <c r="AM19" i="1"/>
  <c r="AN19" i="1"/>
  <c r="AG20" i="1"/>
  <c r="AH20" i="1"/>
  <c r="AI20" i="1"/>
  <c r="AJ20" i="1"/>
  <c r="AK20" i="1"/>
  <c r="AL20" i="1"/>
  <c r="AM20" i="1"/>
  <c r="AN20" i="1"/>
  <c r="AG21" i="1"/>
  <c r="AH21" i="1"/>
  <c r="AI21" i="1"/>
  <c r="AJ21" i="1"/>
  <c r="AK21" i="1"/>
  <c r="AL21" i="1"/>
  <c r="AM21" i="1"/>
  <c r="AN21" i="1"/>
  <c r="AG22" i="1"/>
  <c r="AH22" i="1"/>
  <c r="AI22" i="1"/>
  <c r="AJ22" i="1"/>
  <c r="AK22" i="1"/>
  <c r="AL22" i="1"/>
  <c r="AM22" i="1"/>
  <c r="AN22" i="1"/>
  <c r="AG23" i="1"/>
  <c r="AH23" i="1"/>
  <c r="AI23" i="1"/>
  <c r="AJ23" i="1"/>
  <c r="AK23" i="1"/>
  <c r="AL23" i="1"/>
  <c r="AM23" i="1"/>
  <c r="AN23" i="1"/>
  <c r="AG24" i="1"/>
  <c r="AH24" i="1"/>
  <c r="AI24" i="1"/>
  <c r="AJ24" i="1"/>
  <c r="AK24" i="1"/>
  <c r="AL24" i="1"/>
  <c r="AM24" i="1"/>
  <c r="AN24" i="1"/>
  <c r="AV24" i="1"/>
  <c r="M16" i="2" s="1"/>
  <c r="AG25" i="1"/>
  <c r="AH25" i="1"/>
  <c r="AI25" i="1"/>
  <c r="AJ25" i="1"/>
  <c r="AK25" i="1"/>
  <c r="AL25" i="1"/>
  <c r="AM25" i="1"/>
  <c r="AN25" i="1"/>
  <c r="AV25" i="1"/>
  <c r="M17" i="2" s="1"/>
  <c r="AG26" i="1"/>
  <c r="AH26" i="1"/>
  <c r="AI26" i="1"/>
  <c r="AJ26" i="1"/>
  <c r="AK26" i="1"/>
  <c r="AL26" i="1"/>
  <c r="AM26" i="1"/>
  <c r="AN26" i="1"/>
  <c r="AV26" i="1"/>
  <c r="M18" i="2" s="1"/>
  <c r="AG27" i="1"/>
  <c r="AH27" i="1"/>
  <c r="AI27" i="1"/>
  <c r="AJ27" i="1"/>
  <c r="AK27" i="1"/>
  <c r="AL27" i="1"/>
  <c r="AM27" i="1"/>
  <c r="AN27" i="1"/>
  <c r="AV27" i="1"/>
  <c r="M19" i="2" s="1"/>
  <c r="AG28" i="1"/>
  <c r="AH28" i="1"/>
  <c r="AI28" i="1"/>
  <c r="AJ28" i="1"/>
  <c r="AK28" i="1"/>
  <c r="AL28" i="1"/>
  <c r="AM28" i="1"/>
  <c r="AN28" i="1"/>
  <c r="AV28" i="1"/>
  <c r="M20" i="2" s="1"/>
  <c r="AG29" i="1"/>
  <c r="AH29" i="1"/>
  <c r="AI29" i="1"/>
  <c r="AJ29" i="1"/>
  <c r="AK29" i="1"/>
  <c r="AL29" i="1"/>
  <c r="AM29" i="1"/>
  <c r="AN29" i="1"/>
  <c r="AV29" i="1"/>
  <c r="M21" i="2" s="1"/>
  <c r="AG30" i="1"/>
  <c r="AH30" i="1"/>
  <c r="AI30" i="1"/>
  <c r="AJ30" i="1"/>
  <c r="AK30" i="1"/>
  <c r="AL30" i="1"/>
  <c r="AM30" i="1"/>
  <c r="AN30" i="1"/>
  <c r="AG31" i="1"/>
  <c r="AH31" i="1"/>
  <c r="AI31" i="1"/>
  <c r="AJ31" i="1"/>
  <c r="AK31" i="1"/>
  <c r="AL31" i="1"/>
  <c r="AM31" i="1"/>
  <c r="AN31" i="1"/>
  <c r="AG32" i="1"/>
  <c r="AH32" i="1"/>
  <c r="AI32" i="1"/>
  <c r="AJ32" i="1"/>
  <c r="AK32" i="1"/>
  <c r="AL32" i="1"/>
  <c r="AM32" i="1"/>
  <c r="AN32" i="1"/>
  <c r="AG33" i="1"/>
  <c r="AH33" i="1"/>
  <c r="AI33" i="1"/>
  <c r="AJ33" i="1"/>
  <c r="AK33" i="1"/>
  <c r="AL33" i="1"/>
  <c r="AM33" i="1"/>
  <c r="AN33" i="1"/>
  <c r="AG34" i="1"/>
  <c r="AH34" i="1"/>
  <c r="AI34" i="1"/>
  <c r="AJ34" i="1"/>
  <c r="AK34" i="1"/>
  <c r="AL34" i="1"/>
  <c r="AM34" i="1"/>
  <c r="AN34" i="1"/>
  <c r="AG35" i="1"/>
  <c r="AH35" i="1"/>
  <c r="AI35" i="1"/>
  <c r="AJ35" i="1"/>
  <c r="AK35" i="1"/>
  <c r="AL35" i="1"/>
  <c r="AM35" i="1"/>
  <c r="AN35" i="1"/>
  <c r="AG36" i="1"/>
  <c r="AH36" i="1"/>
  <c r="AI36" i="1"/>
  <c r="AJ36" i="1"/>
  <c r="AK36" i="1"/>
  <c r="AL36" i="1"/>
  <c r="AM36" i="1"/>
  <c r="AN36" i="1"/>
  <c r="AG37" i="1"/>
  <c r="AH37" i="1"/>
  <c r="AI37" i="1"/>
  <c r="AJ37" i="1"/>
  <c r="AK37" i="1"/>
  <c r="AL37" i="1"/>
  <c r="AM37" i="1"/>
  <c r="AN37" i="1"/>
  <c r="AG38" i="1"/>
  <c r="AH38" i="1"/>
  <c r="AI38" i="1"/>
  <c r="AJ38" i="1"/>
  <c r="AK38" i="1"/>
  <c r="AL38" i="1"/>
  <c r="AM38" i="1"/>
  <c r="AN38" i="1"/>
  <c r="AG39" i="1"/>
  <c r="AH39" i="1"/>
  <c r="AI39" i="1"/>
  <c r="AJ39" i="1"/>
  <c r="AK39" i="1"/>
  <c r="AL39" i="1"/>
  <c r="AM39" i="1"/>
  <c r="AN39" i="1"/>
  <c r="AG40" i="1"/>
  <c r="AH40" i="1"/>
  <c r="AI40" i="1"/>
  <c r="AJ40" i="1"/>
  <c r="AK40" i="1"/>
  <c r="AL40" i="1"/>
  <c r="AM40" i="1"/>
  <c r="AN40" i="1"/>
  <c r="AG41" i="1"/>
  <c r="AH41" i="1"/>
  <c r="AI41" i="1"/>
  <c r="AJ41" i="1"/>
  <c r="AK41" i="1"/>
  <c r="AL41" i="1"/>
  <c r="AM41" i="1"/>
  <c r="AN41" i="1"/>
  <c r="AC42" i="1"/>
  <c r="AD42" i="1"/>
  <c r="AV17" i="1" s="1"/>
  <c r="T18" i="2" s="1" a="1"/>
  <c r="T18" i="2" s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O7" i="2" a="1"/>
  <c r="AV10" i="1" l="1"/>
  <c r="AV13" i="1"/>
  <c r="O7" i="2"/>
  <c r="O8" i="2" a="1"/>
  <c r="AV14" i="1"/>
  <c r="O11" i="2" a="1"/>
  <c r="AB47" i="1"/>
  <c r="F20" i="2" s="1"/>
  <c r="AB44" i="1"/>
  <c r="F17" i="2" s="1"/>
  <c r="AV12" i="1"/>
  <c r="AB45" i="1"/>
  <c r="F18" i="2" s="1"/>
  <c r="AB48" i="1"/>
  <c r="AV16" i="1" s="1"/>
  <c r="AB49" i="1"/>
  <c r="F22" i="2" s="1"/>
  <c r="AB43" i="1"/>
  <c r="F16" i="2" s="1"/>
  <c r="AB46" i="1"/>
  <c r="F19" i="2" s="1"/>
  <c r="O11" i="2" l="1"/>
  <c r="O8" i="2"/>
  <c r="O10" i="2" a="1"/>
  <c r="O10" i="2" s="1"/>
  <c r="O12" i="2" a="1"/>
  <c r="O12" i="2" s="1"/>
  <c r="T15" i="2" a="1"/>
  <c r="T15" i="2" s="1"/>
  <c r="T16" i="2" a="1"/>
  <c r="T16" i="2" s="1"/>
  <c r="AV11" i="1"/>
  <c r="F21" i="2"/>
  <c r="O9" i="2" l="1" a="1"/>
  <c r="O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H. Cybulak</author>
    <author>Joanna</author>
  </authors>
  <commentList>
    <comment ref="D1" authorId="0" shapeId="0" xr:uid="{1A82926B-3D39-4100-8BA0-88231A94800D}">
      <text>
        <r>
          <rPr>
            <sz val="9"/>
            <color indexed="81"/>
            <rFont val="Tahoma"/>
            <charset val="1"/>
          </rPr>
          <t xml:space="preserve">Proszę wybrać z listy numer semestru
</t>
        </r>
      </text>
    </comment>
    <comment ref="D5" authorId="1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Nazwy przedmiotów
proszę wpisywać
od tej kolumny, </t>
        </r>
        <r>
          <rPr>
            <b/>
            <sz val="8"/>
            <color indexed="81"/>
            <rFont val="Tahoma"/>
            <family val="2"/>
            <charset val="238"/>
          </rPr>
          <t>proszę zacząć od religii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6" authorId="1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W kolumnie  </t>
        </r>
        <r>
          <rPr>
            <b/>
            <sz val="8"/>
            <color indexed="81"/>
            <rFont val="Tahoma"/>
            <family val="2"/>
            <charset val="238"/>
          </rPr>
          <t xml:space="preserve">zachowanie
</t>
        </r>
        <r>
          <rPr>
            <sz val="8"/>
            <color indexed="81"/>
            <rFont val="Tahoma"/>
            <family val="2"/>
            <charset val="238"/>
          </rPr>
          <t xml:space="preserve">proszę wpisywać skróty:
</t>
        </r>
        <r>
          <rPr>
            <b/>
            <sz val="8"/>
            <color indexed="81"/>
            <rFont val="Tahoma"/>
            <family val="2"/>
            <charset val="238"/>
          </rPr>
          <t>wz, bdb, db, popr, ndp, ng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6" authorId="1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>Jeżeli uczeń nie jest
 klasyfikowany z
przedmiotu proszę
wpisać skrót:</t>
        </r>
        <r>
          <rPr>
            <b/>
            <sz val="8"/>
            <color indexed="81"/>
            <rFont val="Tahoma"/>
            <family val="2"/>
            <charset val="238"/>
          </rPr>
          <t xml:space="preserve"> n</t>
        </r>
        <r>
          <rPr>
            <sz val="8"/>
            <color indexed="81"/>
            <rFont val="Tahoma"/>
            <family val="2"/>
            <charset val="238"/>
          </rPr>
          <t xml:space="preserve">
Jeżeli uczeń jest zwolniony z przedmiotu proszę wpisać skrót: </t>
        </r>
        <r>
          <rPr>
            <b/>
            <sz val="8"/>
            <color indexed="81"/>
            <rFont val="Tahoma"/>
            <family val="2"/>
            <charset val="238"/>
          </rPr>
          <t>z</t>
        </r>
      </text>
    </comment>
    <comment ref="AV8" authorId="1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 xml:space="preserve">Wpisz ilość uczniów
na początku semestru.
</t>
        </r>
      </text>
    </comment>
    <comment ref="AV20" authorId="1" shapeId="0" xr:uid="{00000000-0006-0000-0000-000005000000}">
      <text>
        <r>
          <rPr>
            <sz val="8"/>
            <color indexed="81"/>
            <rFont val="Tahoma"/>
            <family val="2"/>
            <charset val="238"/>
          </rPr>
          <t>Wpisz frekwencję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T46" authorId="1" shapeId="0" xr:uid="{00000000-0006-0000-0000-000006000000}">
      <text>
        <r>
          <rPr>
            <sz val="8"/>
            <color indexed="81"/>
            <rFont val="Tahoma"/>
            <family val="2"/>
            <charset val="238"/>
          </rPr>
          <t xml:space="preserve">W tych komórkach
proszę wstawić znak x
</t>
        </r>
      </text>
    </comment>
  </commentList>
</comments>
</file>

<file path=xl/sharedStrings.xml><?xml version="1.0" encoding="utf-8"?>
<sst xmlns="http://schemas.openxmlformats.org/spreadsheetml/2006/main" count="330" uniqueCount="222">
  <si>
    <t>roku szkolnego</t>
  </si>
  <si>
    <t>Klasa</t>
  </si>
  <si>
    <t>Szkoła</t>
  </si>
  <si>
    <t>Wychowawca</t>
  </si>
  <si>
    <t>Lp.</t>
  </si>
  <si>
    <t>Nazwisko i imię</t>
  </si>
  <si>
    <t>zachowanie</t>
  </si>
  <si>
    <t>śr.ocen</t>
  </si>
  <si>
    <t>godz.uspr.</t>
  </si>
  <si>
    <t>godz.nieuspr.</t>
  </si>
  <si>
    <t>cel</t>
  </si>
  <si>
    <t>bdb</t>
  </si>
  <si>
    <t>db</t>
  </si>
  <si>
    <t>dst</t>
  </si>
  <si>
    <t>dop</t>
  </si>
  <si>
    <t>ndst</t>
  </si>
  <si>
    <t>nkl</t>
  </si>
  <si>
    <t>1.</t>
  </si>
  <si>
    <t>2.</t>
  </si>
  <si>
    <t>3.</t>
  </si>
  <si>
    <t>stan klasy na pocz. sem.</t>
  </si>
  <si>
    <t>4.</t>
  </si>
  <si>
    <t>stan klasy na kon. sem.</t>
  </si>
  <si>
    <t>5.</t>
  </si>
  <si>
    <t>ilość ucz. klasyfikowanych.</t>
  </si>
  <si>
    <t>6.</t>
  </si>
  <si>
    <t>ilość ucz. bez ocen ndst.</t>
  </si>
  <si>
    <t>7.</t>
  </si>
  <si>
    <t>ilość ucz. z 1 oc. ndst.</t>
  </si>
  <si>
    <t>8.</t>
  </si>
  <si>
    <t>ilość ucz. z 2 oc. ndst.</t>
  </si>
  <si>
    <t>9.</t>
  </si>
  <si>
    <t>ilość ucz. z 3 i w. oc. ndst.</t>
  </si>
  <si>
    <t>10.</t>
  </si>
  <si>
    <t>średnia ocen</t>
  </si>
  <si>
    <t>11.</t>
  </si>
  <si>
    <t>ilość oc. ndst/ucz.</t>
  </si>
  <si>
    <t>12.</t>
  </si>
  <si>
    <t>% nieobecności nieusprawiedliwionych w stosunku do wszystkich nieobecności:</t>
  </si>
  <si>
    <t>13.</t>
  </si>
  <si>
    <t>14.</t>
  </si>
  <si>
    <t>15.</t>
  </si>
  <si>
    <t>frekwencja</t>
  </si>
  <si>
    <t>16.</t>
  </si>
  <si>
    <t>17.</t>
  </si>
  <si>
    <t>18.</t>
  </si>
  <si>
    <t>19.</t>
  </si>
  <si>
    <t>wzorowych (wz)</t>
  </si>
  <si>
    <t>20.</t>
  </si>
  <si>
    <t>bardzo dobrych (bdb)</t>
  </si>
  <si>
    <t>21.</t>
  </si>
  <si>
    <t>dobrych (db)</t>
  </si>
  <si>
    <t>22.</t>
  </si>
  <si>
    <t>poprawnych (popr)</t>
  </si>
  <si>
    <t>23.</t>
  </si>
  <si>
    <t>nieodpowiednich (ndp)</t>
  </si>
  <si>
    <t>24.</t>
  </si>
  <si>
    <t>nagannych (ng)</t>
  </si>
  <si>
    <t>25.</t>
  </si>
  <si>
    <t>26.</t>
  </si>
  <si>
    <t>27.</t>
  </si>
  <si>
    <t>28.</t>
  </si>
  <si>
    <t>nagroda książkowa</t>
  </si>
  <si>
    <t>list grat. dla rodziców</t>
  </si>
  <si>
    <t>list pochw. za wyniki w nauce</t>
  </si>
  <si>
    <t>list pochw. za udział w życiu kult. szk.</t>
  </si>
  <si>
    <t>list pochw. za pracę w SU</t>
  </si>
  <si>
    <t>list pochw. za osiąg. sportowe</t>
  </si>
  <si>
    <t>29.</t>
  </si>
  <si>
    <t>30.</t>
  </si>
  <si>
    <t>31.</t>
  </si>
  <si>
    <t>32.</t>
  </si>
  <si>
    <t>33.</t>
  </si>
  <si>
    <t>34.</t>
  </si>
  <si>
    <t>35.</t>
  </si>
  <si>
    <t>36.</t>
  </si>
  <si>
    <t>Razem</t>
  </si>
  <si>
    <t>Egzaminy poprawkowe</t>
  </si>
  <si>
    <t>Wyróżnienia</t>
  </si>
  <si>
    <t>Przedmiot</t>
  </si>
  <si>
    <t>Egzaminy klasyfikacyjne</t>
  </si>
  <si>
    <t>Wyniki klasyfikacji klasy</t>
  </si>
  <si>
    <t>za semestr</t>
  </si>
  <si>
    <t>KLASYFIKACJA</t>
  </si>
  <si>
    <t>Stan klasy na początku semestru</t>
  </si>
  <si>
    <t>Stan klasy na koniec semestru</t>
  </si>
  <si>
    <t>Ilość uczniów klasyfikowanych</t>
  </si>
  <si>
    <t>Ilość uczniów bez ocen niedostatecznych</t>
  </si>
  <si>
    <t>Ilość uczniów z 1 oceną niedostateczną</t>
  </si>
  <si>
    <t>Ilość uczniów z 2 ocenami niedostatecznymi</t>
  </si>
  <si>
    <t>Ilość uczniów z 3 i więcej ocenami niedostatecznymi</t>
  </si>
  <si>
    <t>STATYSTYKA</t>
  </si>
  <si>
    <t>Statystyka ocen klasy</t>
  </si>
  <si>
    <t>Statystyka ocen zachowania</t>
  </si>
  <si>
    <t>Średnia klasy</t>
  </si>
  <si>
    <t>celujących</t>
  </si>
  <si>
    <t>wzorowych</t>
  </si>
  <si>
    <t>Ilość ocen ndst/ucz.</t>
  </si>
  <si>
    <t>bardzo dobrych</t>
  </si>
  <si>
    <t>Frekwencja</t>
  </si>
  <si>
    <t>dobrych</t>
  </si>
  <si>
    <t xml:space="preserve">% nieobecności nieusprawiedliwionych w stosunku do wszystkich nieobecności: </t>
  </si>
  <si>
    <t>dostatecznych</t>
  </si>
  <si>
    <t>poprawnych</t>
  </si>
  <si>
    <t>dopuszczających</t>
  </si>
  <si>
    <t>nieodpowiednich</t>
  </si>
  <si>
    <t>niedostatecznych</t>
  </si>
  <si>
    <t>nagannych</t>
  </si>
  <si>
    <t>nieklasyfikowanych</t>
  </si>
  <si>
    <t>zwolnionych</t>
  </si>
  <si>
    <t>III Liceum Ogólnokształcące</t>
  </si>
  <si>
    <t>III Liceum Ogólnokształcącego</t>
  </si>
  <si>
    <t>Szkoła Mistrzostwa Sportowego LO</t>
  </si>
  <si>
    <t>Szkoły Mistrzostwa Sportowego LO</t>
  </si>
  <si>
    <t>Technikum nr 3</t>
  </si>
  <si>
    <t>Branżowa Szkoła I stopnia nr 2</t>
  </si>
  <si>
    <t>Branżowej Szkoły I stopnia nr 2</t>
  </si>
  <si>
    <t>Branżowa Szkoła II stopnia</t>
  </si>
  <si>
    <t>Branżowej Szkoły II stopnia</t>
  </si>
  <si>
    <t>SMS Gimnazjum Sportowe</t>
  </si>
  <si>
    <t>SMS Gimnazjum Sportowego</t>
  </si>
  <si>
    <t>Szkoła Policealna dla Dorosłych</t>
  </si>
  <si>
    <t>Szkoły Policealnej dla Dorosłych</t>
  </si>
  <si>
    <t>Liceum Ogólnokształcące dla Dorosłych</t>
  </si>
  <si>
    <t>Liceum Ogólnokształcącego dla Dorosłych</t>
  </si>
  <si>
    <t>Elżbieta Stępień</t>
  </si>
  <si>
    <t>Krzysztof Kozłowski</t>
  </si>
  <si>
    <t>1b</t>
  </si>
  <si>
    <t>Agnieszka Kurzyna</t>
  </si>
  <si>
    <t>Aleksandra Nowosad</t>
  </si>
  <si>
    <t>Anna Szafran</t>
  </si>
  <si>
    <t>1c</t>
  </si>
  <si>
    <t>1cT</t>
  </si>
  <si>
    <t>Anna Brodowska</t>
  </si>
  <si>
    <t>1cZ</t>
  </si>
  <si>
    <t>Iwona Zielińska</t>
  </si>
  <si>
    <t>1dT</t>
  </si>
  <si>
    <t>Magdalena Kołazińska-Bieleń</t>
  </si>
  <si>
    <t>1eT</t>
  </si>
  <si>
    <t>Aleksandra Kudła</t>
  </si>
  <si>
    <t>Anna Rydz</t>
  </si>
  <si>
    <t>Joanna Ambrożkiewicz</t>
  </si>
  <si>
    <t>Krzysztof Ślusarz</t>
  </si>
  <si>
    <t>2aT</t>
  </si>
  <si>
    <t>Marta Dyjach</t>
  </si>
  <si>
    <t>2b</t>
  </si>
  <si>
    <t>Joanna Chmielewska</t>
  </si>
  <si>
    <t>Magdalena Charyto</t>
  </si>
  <si>
    <t>2cT</t>
  </si>
  <si>
    <t>Wioletta Winnicka</t>
  </si>
  <si>
    <t>2cZ</t>
  </si>
  <si>
    <t>2dT</t>
  </si>
  <si>
    <t>Marcin Dyczko</t>
  </si>
  <si>
    <t>2eT</t>
  </si>
  <si>
    <t>Technikum nr 4</t>
  </si>
  <si>
    <t>Lidia Turkowska</t>
  </si>
  <si>
    <t>Technikum nr 5</t>
  </si>
  <si>
    <t>Katrzyna Dąbrowska</t>
  </si>
  <si>
    <t>2hT</t>
  </si>
  <si>
    <t>Technikum nr 6</t>
  </si>
  <si>
    <t>Katzrzyna Kotula-Staniec</t>
  </si>
  <si>
    <t>2iT</t>
  </si>
  <si>
    <t>Technikum nr 7</t>
  </si>
  <si>
    <t>Renata Wieczorek</t>
  </si>
  <si>
    <t>3aT</t>
  </si>
  <si>
    <t>Anna Kaźmierak</t>
  </si>
  <si>
    <t>3b</t>
  </si>
  <si>
    <t>3bT</t>
  </si>
  <si>
    <t>Joanna Bieniecka-Kurzyna</t>
  </si>
  <si>
    <t>Justyna Głowniak</t>
  </si>
  <si>
    <t>3cT</t>
  </si>
  <si>
    <t>Elżbieta Bernacka</t>
  </si>
  <si>
    <t>3cZ</t>
  </si>
  <si>
    <t>Wioletta Szachniewicz</t>
  </si>
  <si>
    <t>3hT</t>
  </si>
  <si>
    <t>3iT</t>
  </si>
  <si>
    <t>Katarzyna Ufniarz</t>
  </si>
  <si>
    <t>Piotr Kozłowski</t>
  </si>
  <si>
    <t>4aT</t>
  </si>
  <si>
    <t>Marek Kulpa</t>
  </si>
  <si>
    <t>4b</t>
  </si>
  <si>
    <t>4bT</t>
  </si>
  <si>
    <t>Agnieszka Zdyb</t>
  </si>
  <si>
    <t>4cT</t>
  </si>
  <si>
    <t>Małgorzata Kwiatkowska</t>
  </si>
  <si>
    <t>Agnieszka Malińska</t>
  </si>
  <si>
    <t>4hT</t>
  </si>
  <si>
    <t>4iT</t>
  </si>
  <si>
    <t>Eulalia Niedzielska-Klimek</t>
  </si>
  <si>
    <t>Jerzy Dzikowski</t>
  </si>
  <si>
    <t>2c</t>
  </si>
  <si>
    <t>3dT</t>
  </si>
  <si>
    <t>3eT</t>
  </si>
  <si>
    <t>Damian Jakóbczyk</t>
  </si>
  <si>
    <t>5aT</t>
  </si>
  <si>
    <t>5bT</t>
  </si>
  <si>
    <t>5cT</t>
  </si>
  <si>
    <t>5hT</t>
  </si>
  <si>
    <t>5iT</t>
  </si>
  <si>
    <t>5jT</t>
  </si>
  <si>
    <t>Justyna Włodek</t>
  </si>
  <si>
    <t>Rafał Tarnowski</t>
  </si>
  <si>
    <t>Marta Głuchowska</t>
  </si>
  <si>
    <t>Anita Charchut</t>
  </si>
  <si>
    <t>Damian Pietroń</t>
  </si>
  <si>
    <t>2024/2025</t>
  </si>
  <si>
    <t>2a</t>
  </si>
  <si>
    <t>2dZ</t>
  </si>
  <si>
    <t>Wojciech Sadowski</t>
  </si>
  <si>
    <t>2gT</t>
  </si>
  <si>
    <t>3aZ</t>
  </si>
  <si>
    <t>3bZ</t>
  </si>
  <si>
    <t>3c</t>
  </si>
  <si>
    <t>3fT</t>
  </si>
  <si>
    <t>4dT</t>
  </si>
  <si>
    <t>4eT</t>
  </si>
  <si>
    <t>4gT</t>
  </si>
  <si>
    <t>Aneta Jabońska-Ośka</t>
  </si>
  <si>
    <t>Izabela Mazur</t>
  </si>
  <si>
    <t>Kacper Gołofit</t>
  </si>
  <si>
    <t>Klasyfikacja za półrocze</t>
  </si>
  <si>
    <t>religia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</si>
</sst>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10"/>
      <color indexed="8"/>
      <name val="Times New Roman CE"/>
      <family val="1"/>
      <charset val="238"/>
    </font>
    <font>
      <sz val="10"/>
      <color indexed="8"/>
      <name val="Arial CE"/>
      <charset val="238"/>
    </font>
    <font>
      <sz val="12"/>
      <color indexed="8"/>
      <name val="Times New Roman CE"/>
      <charset val="238"/>
    </font>
    <font>
      <sz val="12"/>
      <color indexed="8"/>
      <name val="Times New Roman CE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i/>
      <sz val="12"/>
      <color indexed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indexed="8"/>
      <name val="Times New Roman CE"/>
      <family val="1"/>
      <charset val="238"/>
    </font>
    <font>
      <sz val="9"/>
      <name val="Times New Roman CE"/>
      <family val="1"/>
      <charset val="238"/>
    </font>
    <font>
      <sz val="6"/>
      <color indexed="8"/>
      <name val="Times New Roman CE"/>
      <family val="1"/>
      <charset val="238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Alignment="1">
      <alignment textRotation="90" wrapText="1"/>
    </xf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textRotation="90" wrapText="1"/>
    </xf>
    <xf numFmtId="0" fontId="2" fillId="0" borderId="2" xfId="0" applyFont="1" applyBorder="1" applyAlignment="1">
      <alignment textRotation="90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textRotation="90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8" xfId="0" applyFont="1" applyBorder="1" applyProtection="1">
      <protection locked="0"/>
    </xf>
    <xf numFmtId="49" fontId="2" fillId="0" borderId="3" xfId="0" applyNumberFormat="1" applyFont="1" applyBorder="1"/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49" fontId="2" fillId="0" borderId="4" xfId="0" applyNumberFormat="1" applyFont="1" applyBorder="1"/>
    <xf numFmtId="49" fontId="2" fillId="0" borderId="5" xfId="0" applyNumberFormat="1" applyFont="1" applyBorder="1"/>
    <xf numFmtId="0" fontId="2" fillId="0" borderId="0" xfId="0" applyFont="1" applyAlignment="1">
      <alignment textRotation="9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 applyAlignment="1" applyProtection="1">
      <alignment horizontal="right"/>
      <protection locked="0"/>
    </xf>
    <xf numFmtId="0" fontId="2" fillId="0" borderId="33" xfId="0" applyFont="1" applyBorder="1" applyAlignment="1" applyProtection="1">
      <alignment horizontal="right"/>
      <protection locked="0"/>
    </xf>
    <xf numFmtId="0" fontId="2" fillId="0" borderId="34" xfId="0" applyFont="1" applyBorder="1" applyAlignment="1" applyProtection="1">
      <alignment horizontal="right"/>
      <protection locked="0"/>
    </xf>
    <xf numFmtId="0" fontId="2" fillId="0" borderId="35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" fillId="0" borderId="37" xfId="0" applyFont="1" applyBorder="1" applyAlignment="1" applyProtection="1">
      <alignment horizontal="left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8" fillId="0" borderId="0" xfId="0" applyFont="1"/>
    <xf numFmtId="0" fontId="4" fillId="0" borderId="41" xfId="0" applyFont="1" applyBorder="1"/>
    <xf numFmtId="0" fontId="11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0" fontId="12" fillId="0" borderId="26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43" xfId="0" applyFont="1" applyBorder="1" applyAlignment="1" applyProtection="1">
      <alignment horizontal="center"/>
      <protection locked="0"/>
    </xf>
    <xf numFmtId="2" fontId="12" fillId="0" borderId="4" xfId="0" applyNumberFormat="1" applyFont="1" applyBorder="1" applyAlignment="1">
      <alignment horizontal="center"/>
    </xf>
    <xf numFmtId="0" fontId="13" fillId="0" borderId="3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44" xfId="0" applyFont="1" applyBorder="1" applyAlignment="1" applyProtection="1">
      <alignment horizontal="center"/>
      <protection locked="0"/>
    </xf>
    <xf numFmtId="0" fontId="12" fillId="0" borderId="45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29" xfId="0" applyFont="1" applyBorder="1" applyAlignment="1" applyProtection="1">
      <alignment horizontal="center"/>
      <protection locked="0"/>
    </xf>
    <xf numFmtId="0" fontId="12" fillId="0" borderId="46" xfId="0" applyFont="1" applyBorder="1" applyAlignment="1" applyProtection="1">
      <alignment horizontal="center"/>
      <protection locked="0"/>
    </xf>
    <xf numFmtId="0" fontId="12" fillId="0" borderId="47" xfId="0" applyFont="1" applyBorder="1" applyAlignment="1" applyProtection="1">
      <alignment horizontal="center"/>
      <protection locked="0"/>
    </xf>
    <xf numFmtId="2" fontId="12" fillId="0" borderId="5" xfId="0" applyNumberFormat="1" applyFont="1" applyBorder="1" applyAlignment="1">
      <alignment horizontal="center"/>
    </xf>
    <xf numFmtId="0" fontId="13" fillId="0" borderId="5" xfId="0" applyFont="1" applyBorder="1" applyAlignment="1" applyProtection="1">
      <alignment horizontal="center"/>
      <protection locked="0"/>
    </xf>
    <xf numFmtId="0" fontId="12" fillId="0" borderId="48" xfId="0" applyFont="1" applyBorder="1" applyAlignment="1" applyProtection="1">
      <alignment horizontal="center"/>
      <protection locked="0"/>
    </xf>
    <xf numFmtId="0" fontId="12" fillId="0" borderId="49" xfId="0" applyFont="1" applyBorder="1" applyAlignment="1" applyProtection="1">
      <alignment horizontal="center"/>
      <protection locked="0"/>
    </xf>
    <xf numFmtId="0" fontId="12" fillId="0" borderId="50" xfId="0" applyFont="1" applyBorder="1" applyAlignment="1" applyProtection="1">
      <alignment horizontal="center"/>
      <protection locked="0"/>
    </xf>
    <xf numFmtId="0" fontId="12" fillId="0" borderId="51" xfId="0" applyFont="1" applyBorder="1" applyAlignment="1" applyProtection="1">
      <alignment horizontal="center"/>
      <protection locked="0"/>
    </xf>
    <xf numFmtId="2" fontId="12" fillId="0" borderId="8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textRotation="90"/>
      <protection locked="0"/>
    </xf>
    <xf numFmtId="0" fontId="12" fillId="0" borderId="52" xfId="0" applyFont="1" applyBorder="1" applyAlignment="1" applyProtection="1">
      <alignment horizontal="center" textRotation="90"/>
      <protection locked="0"/>
    </xf>
    <xf numFmtId="0" fontId="12" fillId="0" borderId="53" xfId="0" applyFont="1" applyBorder="1" applyAlignment="1" applyProtection="1">
      <alignment horizontal="center" textRotation="90"/>
      <protection locked="0"/>
    </xf>
    <xf numFmtId="0" fontId="12" fillId="0" borderId="6" xfId="0" applyFont="1" applyBorder="1" applyAlignment="1">
      <alignment horizontal="center" textRotation="90" wrapText="1"/>
    </xf>
    <xf numFmtId="0" fontId="12" fillId="0" borderId="54" xfId="0" applyFont="1" applyBorder="1" applyAlignment="1">
      <alignment horizontal="center" textRotation="90" wrapText="1"/>
    </xf>
    <xf numFmtId="0" fontId="12" fillId="0" borderId="6" xfId="0" applyFont="1" applyBorder="1" applyAlignment="1">
      <alignment horizontal="center" vertical="justify" textRotation="90" wrapText="1"/>
    </xf>
    <xf numFmtId="0" fontId="12" fillId="0" borderId="3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4" fillId="0" borderId="6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textRotation="90"/>
    </xf>
    <xf numFmtId="0" fontId="8" fillId="0" borderId="78" xfId="0" applyFont="1" applyBorder="1" applyAlignment="1">
      <alignment horizontal="center" wrapText="1"/>
    </xf>
    <xf numFmtId="0" fontId="8" fillId="0" borderId="78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2" fillId="0" borderId="79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78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8" fillId="0" borderId="78" xfId="0" applyFont="1" applyBorder="1" applyAlignment="1" applyProtection="1">
      <alignment horizontal="center"/>
      <protection locked="0" hidden="1"/>
    </xf>
    <xf numFmtId="0" fontId="4" fillId="0" borderId="0" xfId="0" applyFont="1" applyAlignment="1">
      <alignment horizontal="right"/>
    </xf>
    <xf numFmtId="0" fontId="2" fillId="0" borderId="36" xfId="0" applyFont="1" applyBorder="1" applyAlignment="1" applyProtection="1">
      <alignment horizontal="left"/>
      <protection locked="0"/>
    </xf>
    <xf numFmtId="0" fontId="2" fillId="0" borderId="39" xfId="0" applyFont="1" applyBorder="1" applyAlignment="1" applyProtection="1">
      <alignment horizontal="left"/>
      <protection locked="0"/>
    </xf>
    <xf numFmtId="0" fontId="2" fillId="0" borderId="58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0" fontId="2" fillId="0" borderId="61" xfId="0" applyFont="1" applyBorder="1" applyAlignment="1">
      <alignment horizontal="right"/>
    </xf>
    <xf numFmtId="0" fontId="2" fillId="0" borderId="77" xfId="0" applyFont="1" applyBorder="1" applyAlignment="1">
      <alignment horizontal="right"/>
    </xf>
    <xf numFmtId="1" fontId="2" fillId="0" borderId="36" xfId="0" applyNumberFormat="1" applyFont="1" applyBorder="1" applyAlignment="1">
      <alignment horizontal="center"/>
    </xf>
    <xf numFmtId="1" fontId="2" fillId="0" borderId="24" xfId="0" applyNumberFormat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77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9" fontId="2" fillId="0" borderId="25" xfId="1" applyFont="1" applyBorder="1" applyAlignment="1">
      <alignment horizontal="center" vertical="center"/>
    </xf>
    <xf numFmtId="9" fontId="2" fillId="0" borderId="55" xfId="1" applyFont="1" applyBorder="1" applyAlignment="1">
      <alignment horizontal="center" vertical="center"/>
    </xf>
    <xf numFmtId="9" fontId="2" fillId="0" borderId="73" xfId="1" applyFont="1" applyBorder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9" fontId="2" fillId="0" borderId="23" xfId="1" applyFont="1" applyBorder="1" applyAlignment="1">
      <alignment horizontal="center" vertical="center"/>
    </xf>
    <xf numFmtId="9" fontId="2" fillId="0" borderId="60" xfId="1" applyFont="1" applyBorder="1" applyAlignment="1">
      <alignment horizontal="center" vertical="center"/>
    </xf>
    <xf numFmtId="0" fontId="2" fillId="0" borderId="35" xfId="0" applyFont="1" applyBorder="1" applyAlignment="1" applyProtection="1">
      <alignment horizontal="left"/>
      <protection locked="0"/>
    </xf>
    <xf numFmtId="0" fontId="2" fillId="0" borderId="38" xfId="0" applyFont="1" applyBorder="1" applyAlignment="1" applyProtection="1">
      <alignment horizontal="left"/>
      <protection locked="0"/>
    </xf>
    <xf numFmtId="0" fontId="2" fillId="0" borderId="66" xfId="0" applyFont="1" applyBorder="1" applyAlignment="1">
      <alignment horizontal="center" textRotation="90"/>
    </xf>
    <xf numFmtId="0" fontId="2" fillId="0" borderId="67" xfId="0" applyFont="1" applyBorder="1" applyAlignment="1">
      <alignment horizontal="center" textRotation="90"/>
    </xf>
    <xf numFmtId="0" fontId="2" fillId="0" borderId="68" xfId="0" applyFont="1" applyBorder="1" applyAlignment="1">
      <alignment horizontal="center" textRotation="90"/>
    </xf>
    <xf numFmtId="0" fontId="2" fillId="0" borderId="22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5" xfId="0" applyFont="1" applyBorder="1" applyAlignment="1">
      <alignment horizontal="right"/>
    </xf>
    <xf numFmtId="0" fontId="2" fillId="0" borderId="56" xfId="0" applyFont="1" applyBorder="1" applyAlignment="1">
      <alignment horizontal="right"/>
    </xf>
    <xf numFmtId="0" fontId="2" fillId="0" borderId="57" xfId="0" applyFont="1" applyBorder="1" applyAlignment="1">
      <alignment horizontal="right"/>
    </xf>
    <xf numFmtId="0" fontId="2" fillId="0" borderId="63" xfId="0" applyFont="1" applyBorder="1" applyAlignment="1">
      <alignment horizontal="center" textRotation="90"/>
    </xf>
    <xf numFmtId="0" fontId="2" fillId="0" borderId="64" xfId="0" applyFont="1" applyBorder="1" applyAlignment="1">
      <alignment horizontal="center" textRotation="90"/>
    </xf>
    <xf numFmtId="0" fontId="2" fillId="0" borderId="65" xfId="0" applyFont="1" applyBorder="1" applyAlignment="1">
      <alignment horizontal="center" textRotation="90"/>
    </xf>
    <xf numFmtId="0" fontId="2" fillId="0" borderId="69" xfId="0" applyFont="1" applyBorder="1" applyAlignment="1">
      <alignment horizontal="center" textRotation="90"/>
    </xf>
    <xf numFmtId="0" fontId="2" fillId="0" borderId="70" xfId="0" applyFont="1" applyBorder="1" applyAlignment="1">
      <alignment horizontal="center" textRotation="90"/>
    </xf>
    <xf numFmtId="0" fontId="2" fillId="0" borderId="71" xfId="0" applyFont="1" applyBorder="1" applyAlignment="1">
      <alignment horizontal="center" textRotation="90"/>
    </xf>
    <xf numFmtId="164" fontId="2" fillId="0" borderId="72" xfId="1" applyNumberFormat="1" applyFont="1" applyBorder="1" applyAlignment="1" applyProtection="1">
      <alignment horizontal="center"/>
      <protection locked="0"/>
    </xf>
    <xf numFmtId="164" fontId="2" fillId="0" borderId="25" xfId="1" applyNumberFormat="1" applyFont="1" applyBorder="1" applyAlignment="1" applyProtection="1">
      <alignment horizontal="center"/>
      <protection locked="0"/>
    </xf>
    <xf numFmtId="2" fontId="2" fillId="0" borderId="3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57" xfId="0" applyNumberFormat="1" applyFont="1" applyBorder="1" applyAlignment="1">
      <alignment horizontal="center"/>
    </xf>
    <xf numFmtId="0" fontId="2" fillId="0" borderId="55" xfId="0" applyFont="1" applyBorder="1" applyAlignment="1">
      <alignment horizontal="right" vertical="top" wrapText="1"/>
    </xf>
    <xf numFmtId="0" fontId="2" fillId="0" borderId="56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2" fillId="0" borderId="59" xfId="0" applyFont="1" applyBorder="1" applyAlignment="1">
      <alignment horizontal="right" vertical="top" wrapText="1"/>
    </xf>
    <xf numFmtId="0" fontId="2" fillId="0" borderId="60" xfId="0" applyFont="1" applyBorder="1" applyAlignment="1">
      <alignment horizontal="right" vertical="top" wrapText="1"/>
    </xf>
    <xf numFmtId="0" fontId="2" fillId="0" borderId="61" xfId="0" applyFont="1" applyBorder="1" applyAlignment="1">
      <alignment horizontal="right" vertical="top" wrapText="1"/>
    </xf>
    <xf numFmtId="0" fontId="2" fillId="0" borderId="37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left"/>
      <protection locked="0"/>
    </xf>
    <xf numFmtId="0" fontId="2" fillId="0" borderId="60" xfId="0" applyFont="1" applyBorder="1" applyAlignment="1">
      <alignment horizontal="right"/>
    </xf>
    <xf numFmtId="0" fontId="10" fillId="0" borderId="20" xfId="0" applyFont="1" applyBorder="1" applyAlignment="1" applyProtection="1">
      <alignment horizontal="left"/>
      <protection hidden="1"/>
    </xf>
    <xf numFmtId="0" fontId="10" fillId="0" borderId="93" xfId="0" applyFont="1" applyBorder="1" applyAlignment="1" applyProtection="1">
      <alignment horizontal="left"/>
      <protection hidden="1"/>
    </xf>
    <xf numFmtId="0" fontId="10" fillId="0" borderId="94" xfId="0" applyFont="1" applyBorder="1" applyAlignment="1" applyProtection="1">
      <alignment horizontal="left"/>
      <protection hidden="1"/>
    </xf>
    <xf numFmtId="0" fontId="10" fillId="0" borderId="19" xfId="0" applyFont="1" applyBorder="1" applyAlignment="1" applyProtection="1">
      <alignment horizontal="left"/>
      <protection hidden="1"/>
    </xf>
    <xf numFmtId="0" fontId="10" fillId="0" borderId="57" xfId="0" applyFont="1" applyBorder="1" applyAlignment="1" applyProtection="1">
      <alignment horizontal="left"/>
      <protection hidden="1"/>
    </xf>
    <xf numFmtId="0" fontId="10" fillId="0" borderId="58" xfId="0" applyFont="1" applyBorder="1" applyAlignment="1" applyProtection="1">
      <alignment horizontal="left"/>
      <protection hidden="1"/>
    </xf>
    <xf numFmtId="0" fontId="11" fillId="0" borderId="0" xfId="0" applyFont="1" applyAlignment="1" applyProtection="1">
      <alignment horizontal="left"/>
      <protection hidden="1"/>
    </xf>
    <xf numFmtId="0" fontId="11" fillId="0" borderId="24" xfId="0" applyFont="1" applyBorder="1" applyAlignment="1" applyProtection="1">
      <alignment horizontal="center"/>
      <protection hidden="1"/>
    </xf>
    <xf numFmtId="0" fontId="11" fillId="0" borderId="80" xfId="0" applyFont="1" applyBorder="1" applyAlignment="1" applyProtection="1">
      <alignment horizontal="center"/>
      <protection hidden="1"/>
    </xf>
    <xf numFmtId="0" fontId="11" fillId="0" borderId="84" xfId="0" applyFont="1" applyBorder="1" applyAlignment="1" applyProtection="1">
      <alignment horizontal="center"/>
      <protection hidden="1"/>
    </xf>
    <xf numFmtId="0" fontId="11" fillId="0" borderId="85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0" fillId="0" borderId="32" xfId="0" applyFont="1" applyBorder="1" applyAlignment="1" applyProtection="1">
      <alignment horizontal="left"/>
      <protection hidden="1"/>
    </xf>
    <xf numFmtId="0" fontId="10" fillId="0" borderId="35" xfId="0" applyFont="1" applyBorder="1" applyAlignment="1" applyProtection="1">
      <alignment horizontal="left"/>
      <protection hidden="1"/>
    </xf>
    <xf numFmtId="0" fontId="10" fillId="0" borderId="33" xfId="0" applyFont="1" applyBorder="1" applyAlignment="1" applyProtection="1">
      <alignment horizontal="left"/>
      <protection hidden="1"/>
    </xf>
    <xf numFmtId="0" fontId="10" fillId="0" borderId="36" xfId="0" applyFont="1" applyBorder="1" applyAlignment="1" applyProtection="1">
      <alignment horizontal="left"/>
      <protection hidden="1"/>
    </xf>
    <xf numFmtId="0" fontId="10" fillId="0" borderId="0" xfId="0" applyFont="1" applyAlignment="1" applyProtection="1">
      <alignment horizontal="left"/>
      <protection hidden="1"/>
    </xf>
    <xf numFmtId="2" fontId="11" fillId="0" borderId="36" xfId="0" applyNumberFormat="1" applyFont="1" applyBorder="1" applyAlignment="1" applyProtection="1">
      <alignment horizontal="center"/>
      <protection hidden="1"/>
    </xf>
    <xf numFmtId="2" fontId="11" fillId="0" borderId="39" xfId="0" applyNumberFormat="1" applyFont="1" applyBorder="1" applyAlignment="1" applyProtection="1">
      <alignment horizontal="center"/>
      <protection hidden="1"/>
    </xf>
    <xf numFmtId="2" fontId="11" fillId="0" borderId="92" xfId="0" applyNumberFormat="1" applyFont="1" applyBorder="1" applyAlignment="1" applyProtection="1">
      <alignment horizontal="center"/>
      <protection hidden="1"/>
    </xf>
    <xf numFmtId="2" fontId="11" fillId="0" borderId="82" xfId="0" applyNumberFormat="1" applyFont="1" applyBorder="1" applyAlignment="1" applyProtection="1">
      <alignment horizontal="center"/>
      <protection hidden="1"/>
    </xf>
    <xf numFmtId="0" fontId="10" fillId="0" borderId="92" xfId="0" applyFont="1" applyBorder="1" applyAlignment="1" applyProtection="1">
      <alignment horizontal="left"/>
      <protection hidden="1"/>
    </xf>
    <xf numFmtId="0" fontId="10" fillId="0" borderId="86" xfId="0" applyFont="1" applyBorder="1" applyAlignment="1" applyProtection="1">
      <alignment horizontal="left"/>
      <protection hidden="1"/>
    </xf>
    <xf numFmtId="0" fontId="5" fillId="0" borderId="0" xfId="0" applyFont="1" applyAlignment="1" applyProtection="1">
      <alignment horizontal="left"/>
      <protection hidden="1"/>
    </xf>
    <xf numFmtId="0" fontId="11" fillId="0" borderId="36" xfId="0" applyFont="1" applyBorder="1" applyAlignment="1" applyProtection="1">
      <alignment horizontal="center"/>
      <protection hidden="1"/>
    </xf>
    <xf numFmtId="164" fontId="11" fillId="0" borderId="36" xfId="1" applyNumberFormat="1" applyFont="1" applyBorder="1" applyAlignment="1" applyProtection="1">
      <alignment horizontal="center"/>
      <protection hidden="1"/>
    </xf>
    <xf numFmtId="164" fontId="11" fillId="0" borderId="39" xfId="1" applyNumberFormat="1" applyFont="1" applyBorder="1" applyAlignment="1" applyProtection="1">
      <alignment horizontal="center"/>
      <protection hidden="1"/>
    </xf>
    <xf numFmtId="9" fontId="11" fillId="0" borderId="36" xfId="1" applyFont="1" applyBorder="1" applyAlignment="1" applyProtection="1">
      <alignment horizontal="center" vertical="center"/>
      <protection hidden="1"/>
    </xf>
    <xf numFmtId="9" fontId="11" fillId="0" borderId="39" xfId="1" applyFont="1" applyBorder="1" applyAlignment="1" applyProtection="1">
      <alignment horizontal="center" vertical="center"/>
      <protection hidden="1"/>
    </xf>
    <xf numFmtId="9" fontId="11" fillId="0" borderId="37" xfId="1" applyFont="1" applyBorder="1" applyAlignment="1" applyProtection="1">
      <alignment horizontal="center" vertical="center"/>
      <protection hidden="1"/>
    </xf>
    <xf numFmtId="9" fontId="11" fillId="0" borderId="40" xfId="1" applyFont="1" applyBorder="1" applyAlignment="1" applyProtection="1">
      <alignment horizontal="center" vertical="center"/>
      <protection hidden="1"/>
    </xf>
    <xf numFmtId="0" fontId="10" fillId="0" borderId="88" xfId="0" applyFont="1" applyBorder="1" applyAlignment="1" applyProtection="1">
      <alignment horizontal="center" vertical="top" wrapText="1"/>
      <protection hidden="1"/>
    </xf>
    <xf numFmtId="0" fontId="10" fillId="0" borderId="86" xfId="0" applyFont="1" applyBorder="1" applyAlignment="1" applyProtection="1">
      <alignment horizontal="center" vertical="top" wrapText="1"/>
      <protection hidden="1"/>
    </xf>
    <xf numFmtId="0" fontId="10" fillId="0" borderId="89" xfId="0" applyFont="1" applyBorder="1" applyAlignment="1" applyProtection="1">
      <alignment horizontal="center" vertical="top" wrapText="1"/>
      <protection hidden="1"/>
    </xf>
    <xf numFmtId="0" fontId="10" fillId="0" borderId="90" xfId="0" applyFont="1" applyBorder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center" vertical="top" wrapText="1"/>
      <protection hidden="1"/>
    </xf>
    <xf numFmtId="0" fontId="10" fillId="0" borderId="59" xfId="0" applyFont="1" applyBorder="1" applyAlignment="1" applyProtection="1">
      <alignment horizontal="center" vertical="top" wrapText="1"/>
      <protection hidden="1"/>
    </xf>
    <xf numFmtId="0" fontId="10" fillId="0" borderId="91" xfId="0" applyFont="1" applyBorder="1" applyAlignment="1" applyProtection="1">
      <alignment horizontal="left"/>
      <protection hidden="1"/>
    </xf>
    <xf numFmtId="0" fontId="10" fillId="0" borderId="55" xfId="0" applyFont="1" applyBorder="1" applyAlignment="1" applyProtection="1">
      <alignment horizontal="left"/>
      <protection hidden="1"/>
    </xf>
    <xf numFmtId="0" fontId="10" fillId="0" borderId="56" xfId="0" applyFont="1" applyBorder="1" applyAlignment="1" applyProtection="1">
      <alignment horizontal="left"/>
      <protection hidden="1"/>
    </xf>
    <xf numFmtId="0" fontId="11" fillId="0" borderId="25" xfId="0" applyFont="1" applyBorder="1" applyAlignment="1" applyProtection="1">
      <alignment horizontal="center"/>
      <protection hidden="1"/>
    </xf>
    <xf numFmtId="0" fontId="11" fillId="0" borderId="87" xfId="0" applyFont="1" applyBorder="1" applyAlignment="1" applyProtection="1">
      <alignment horizontal="center"/>
      <protection hidden="1"/>
    </xf>
    <xf numFmtId="0" fontId="11" fillId="0" borderId="39" xfId="0" applyFont="1" applyBorder="1" applyAlignment="1" applyProtection="1">
      <alignment horizontal="center"/>
      <protection hidden="1"/>
    </xf>
    <xf numFmtId="0" fontId="10" fillId="0" borderId="83" xfId="0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33" xfId="0" applyFont="1" applyBorder="1" applyAlignment="1" applyProtection="1">
      <alignment horizontal="left" vertical="top" wrapText="1"/>
      <protection hidden="1"/>
    </xf>
    <xf numFmtId="0" fontId="10" fillId="0" borderId="36" xfId="0" applyFont="1" applyBorder="1" applyAlignment="1" applyProtection="1">
      <alignment horizontal="left" vertical="top" wrapText="1"/>
      <protection hidden="1"/>
    </xf>
    <xf numFmtId="0" fontId="10" fillId="0" borderId="34" xfId="0" applyFont="1" applyBorder="1" applyAlignment="1" applyProtection="1">
      <alignment horizontal="left" vertical="top" wrapText="1"/>
      <protection hidden="1"/>
    </xf>
    <xf numFmtId="0" fontId="10" fillId="0" borderId="37" xfId="0" applyFont="1" applyBorder="1" applyAlignment="1" applyProtection="1">
      <alignment horizontal="left" vertical="top" wrapText="1"/>
      <protection hidden="1"/>
    </xf>
    <xf numFmtId="0" fontId="10" fillId="0" borderId="86" xfId="0" applyFont="1" applyBorder="1" applyAlignment="1" applyProtection="1">
      <alignment horizontal="center"/>
      <protection hidden="1"/>
    </xf>
    <xf numFmtId="0" fontId="10" fillId="0" borderId="18" xfId="0" applyFont="1" applyBorder="1" applyAlignment="1" applyProtection="1">
      <alignment horizontal="left"/>
      <protection hidden="1"/>
    </xf>
    <xf numFmtId="0" fontId="10" fillId="0" borderId="81" xfId="0" applyFont="1" applyBorder="1" applyAlignment="1" applyProtection="1">
      <alignment horizontal="left"/>
      <protection hidden="1"/>
    </xf>
    <xf numFmtId="0" fontId="10" fillId="0" borderId="82" xfId="0" applyFont="1" applyBorder="1" applyAlignment="1" applyProtection="1">
      <alignment horizontal="left"/>
      <protection hidden="1"/>
    </xf>
    <xf numFmtId="2" fontId="2" fillId="0" borderId="0" xfId="0" applyNumberFormat="1" applyFont="1"/>
  </cellXfs>
  <cellStyles count="2">
    <cellStyle name="Normalny" xfId="0" builtinId="0"/>
    <cellStyle name="Procentowy" xfId="1" builtinId="5"/>
  </cellStyles>
  <dxfs count="8">
    <dxf>
      <font>
        <color theme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50"/>
      </font>
    </dxf>
    <dxf>
      <font>
        <b/>
        <i val="0"/>
        <condense val="0"/>
        <extend val="0"/>
        <color indexed="56"/>
      </font>
    </dxf>
    <dxf>
      <font>
        <b val="0"/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Y92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" sqref="D1:E1"/>
    </sheetView>
  </sheetViews>
  <sheetFormatPr defaultColWidth="9.109375" defaultRowHeight="13.2" x14ac:dyDescent="0.25"/>
  <cols>
    <col min="1" max="1" width="3.109375" style="2" customWidth="1"/>
    <col min="2" max="2" width="20.6640625" style="2" customWidth="1"/>
    <col min="3" max="3" width="4.33203125" style="2" customWidth="1"/>
    <col min="4" max="27" width="2.44140625" style="2" customWidth="1"/>
    <col min="28" max="28" width="4.33203125" style="2" customWidth="1"/>
    <col min="29" max="30" width="3.6640625" style="2" customWidth="1"/>
    <col min="31" max="31" width="4.6640625" style="2" customWidth="1"/>
    <col min="32" max="32" width="3.5546875" style="2" customWidth="1"/>
    <col min="33" max="33" width="25.6640625" style="2" customWidth="1"/>
    <col min="34" max="50" width="3.6640625" style="2" customWidth="1"/>
    <col min="51" max="51" width="3.6640625" style="13" customWidth="1"/>
    <col min="52" max="53" width="3.6640625" style="2" customWidth="1"/>
    <col min="54" max="16384" width="9.109375" style="2"/>
  </cols>
  <sheetData>
    <row r="1" spans="1:49" ht="15.6" x14ac:dyDescent="0.3">
      <c r="B1" s="124" t="s">
        <v>220</v>
      </c>
      <c r="C1" s="124"/>
      <c r="D1" s="125"/>
      <c r="E1" s="125"/>
      <c r="F1" s="126" t="s">
        <v>0</v>
      </c>
      <c r="G1" s="126"/>
      <c r="H1" s="126"/>
      <c r="I1" s="126"/>
      <c r="J1" s="126"/>
      <c r="K1" s="126"/>
      <c r="L1" s="118" t="s">
        <v>205</v>
      </c>
      <c r="M1" s="118"/>
      <c r="N1" s="118"/>
      <c r="O1" s="118"/>
      <c r="P1" s="118"/>
      <c r="Q1" s="118"/>
      <c r="R1" s="118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</row>
    <row r="2" spans="1:49" ht="15.6" x14ac:dyDescent="0.3">
      <c r="B2" s="65" t="s">
        <v>1</v>
      </c>
      <c r="C2" s="127"/>
      <c r="D2" s="127"/>
      <c r="E2" s="128" t="s">
        <v>2</v>
      </c>
      <c r="F2" s="128"/>
      <c r="G2" s="128"/>
      <c r="H2" s="128"/>
      <c r="I2" s="117" t="str">
        <f>IF(OR(C2="1b",C2="1c",C2="2a",C2="2b",C2="2c",C2="3b",C2="3c",C2="4b"),"III Liceum Ogólnokształcące",IF(OR(C2="1cZ",C2="2cZ",C2="2dZ",C2="3aZ",C2="3bZ",C2="3cZ"),"Branżowa Szkoła I stopnia nr 2",IF(OR(C2="2cB",C2="2dB"),"Branżowa Szkoła II stopnia","Technikum nr 3")))</f>
        <v>Technikum nr 3</v>
      </c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63"/>
      <c r="AG2" s="230"/>
    </row>
    <row r="3" spans="1:49" ht="15.6" x14ac:dyDescent="0.3">
      <c r="B3" s="65" t="s">
        <v>3</v>
      </c>
      <c r="C3" s="118" t="str">
        <f>IF(C2="","",LOOKUP(C2,Listy!A10:A55,Listy!C10:C55))</f>
        <v/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73"/>
      <c r="U3" s="73"/>
      <c r="V3" s="73"/>
      <c r="W3" s="73"/>
      <c r="X3" s="66"/>
      <c r="Y3" s="66"/>
      <c r="Z3" s="66"/>
      <c r="AA3" s="66"/>
      <c r="AB3" s="66"/>
      <c r="AC3" s="66"/>
      <c r="AD3" s="66"/>
    </row>
    <row r="4" spans="1:49" ht="12.75" customHeight="1" x14ac:dyDescent="0.3">
      <c r="AD4" s="67"/>
    </row>
    <row r="5" spans="1:49" ht="70.5" customHeight="1" x14ac:dyDescent="0.25">
      <c r="A5" s="15" t="s">
        <v>4</v>
      </c>
      <c r="B5" s="15" t="s">
        <v>5</v>
      </c>
      <c r="C5" s="109" t="s">
        <v>6</v>
      </c>
      <c r="D5" s="116" t="s">
        <v>221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4"/>
      <c r="AA5" s="106"/>
      <c r="AB5" s="107" t="s">
        <v>7</v>
      </c>
      <c r="AC5" s="108" t="s">
        <v>8</v>
      </c>
      <c r="AD5" s="108" t="s">
        <v>9</v>
      </c>
      <c r="AE5" s="1"/>
      <c r="AF5" s="11" t="s">
        <v>4</v>
      </c>
      <c r="AG5" s="15" t="s">
        <v>5</v>
      </c>
      <c r="AH5" s="6" t="s">
        <v>10</v>
      </c>
      <c r="AI5" s="7" t="s">
        <v>11</v>
      </c>
      <c r="AJ5" s="7" t="s">
        <v>12</v>
      </c>
      <c r="AK5" s="7" t="s">
        <v>13</v>
      </c>
      <c r="AL5" s="7" t="s">
        <v>14</v>
      </c>
      <c r="AM5" s="7" t="s">
        <v>15</v>
      </c>
      <c r="AN5" s="12" t="s">
        <v>16</v>
      </c>
    </row>
    <row r="6" spans="1:49" x14ac:dyDescent="0.25">
      <c r="A6" s="8" t="s">
        <v>17</v>
      </c>
      <c r="B6" s="20"/>
      <c r="C6" s="110"/>
      <c r="D6" s="74"/>
      <c r="E6" s="72"/>
      <c r="F6" s="72"/>
      <c r="G6" s="72"/>
      <c r="H6" s="72"/>
      <c r="I6" s="72"/>
      <c r="J6" s="72"/>
      <c r="K6" s="72"/>
      <c r="L6" s="72"/>
      <c r="M6" s="72"/>
      <c r="N6" s="72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2"/>
      <c r="AA6" s="76"/>
      <c r="AB6" s="77">
        <f t="array" ref="AB6">IF(ISERROR(IF(E6:AA6&lt;&gt;0,AVERAGE(E6:AA6),0)),"nkl",IF(E6:AA6&lt;&gt;0,AVERAGE(E6:AA6),0))</f>
        <v>0</v>
      </c>
      <c r="AC6" s="76"/>
      <c r="AD6" s="78"/>
      <c r="AF6" s="25" t="s">
        <v>17</v>
      </c>
      <c r="AG6" s="24">
        <f>B6</f>
        <v>0</v>
      </c>
      <c r="AH6" s="17">
        <f>COUNTIF(D6:AA6,6)</f>
        <v>0</v>
      </c>
      <c r="AI6" s="41">
        <f>COUNTIF(D6:AA6,5)</f>
        <v>0</v>
      </c>
      <c r="AJ6" s="41">
        <f>COUNTIF(D6:AA6,4)</f>
        <v>0</v>
      </c>
      <c r="AK6" s="41">
        <f>COUNTIF(D6:AA6,3)</f>
        <v>0</v>
      </c>
      <c r="AL6" s="41">
        <f>COUNTIF(D6:AA6,2)</f>
        <v>0</v>
      </c>
      <c r="AM6" s="41">
        <f>COUNTIF(D6:AA6,1)</f>
        <v>0</v>
      </c>
      <c r="AN6" s="42">
        <f>COUNTIF(D6:AA6,"n")</f>
        <v>0</v>
      </c>
    </row>
    <row r="7" spans="1:49" x14ac:dyDescent="0.25">
      <c r="A7" s="9" t="s">
        <v>18</v>
      </c>
      <c r="B7" s="21"/>
      <c r="C7" s="111"/>
      <c r="D7" s="79"/>
      <c r="E7" s="80"/>
      <c r="F7" s="80"/>
      <c r="G7" s="80"/>
      <c r="H7" s="80"/>
      <c r="I7" s="80"/>
      <c r="J7" s="80"/>
      <c r="K7" s="80"/>
      <c r="L7" s="80"/>
      <c r="M7" s="80"/>
      <c r="N7" s="80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0"/>
      <c r="AA7" s="82"/>
      <c r="AB7" s="77">
        <f t="array" ref="AB7">IF(ISERROR(IF(E7:AA7&lt;&gt;0,AVERAGE(E7:AA7),0)),"nkl",IF(E7:AA7&lt;&gt;0,AVERAGE(E7:AA7),0))</f>
        <v>0</v>
      </c>
      <c r="AC7" s="82"/>
      <c r="AD7" s="83"/>
      <c r="AF7" s="26" t="s">
        <v>18</v>
      </c>
      <c r="AG7" s="33">
        <f t="shared" ref="AG7:AG41" si="0">B7</f>
        <v>0</v>
      </c>
      <c r="AH7" s="18">
        <f t="shared" ref="AH7:AH41" si="1">COUNTIF(D7:AA7,6)</f>
        <v>0</v>
      </c>
      <c r="AI7" s="16">
        <f t="shared" ref="AI7:AI41" si="2">COUNTIF(D7:AA7,5)</f>
        <v>0</v>
      </c>
      <c r="AJ7" s="16">
        <f t="shared" ref="AJ7:AJ41" si="3">COUNTIF(D7:AA7,4)</f>
        <v>0</v>
      </c>
      <c r="AK7" s="16">
        <f t="shared" ref="AK7:AK41" si="4">COUNTIF(D7:AA7,3)</f>
        <v>0</v>
      </c>
      <c r="AL7" s="16">
        <f t="shared" ref="AL7:AL41" si="5">COUNTIF(D7:AA7,2)</f>
        <v>0</v>
      </c>
      <c r="AM7" s="16">
        <f t="shared" ref="AM7:AM41" si="6">COUNTIF(D7:AA7,1)</f>
        <v>0</v>
      </c>
      <c r="AN7" s="43">
        <f t="shared" ref="AN7:AN41" si="7">COUNTIF(D7:AA7,"n")</f>
        <v>0</v>
      </c>
    </row>
    <row r="8" spans="1:49" x14ac:dyDescent="0.25">
      <c r="A8" s="9" t="s">
        <v>19</v>
      </c>
      <c r="B8" s="21"/>
      <c r="C8" s="111"/>
      <c r="D8" s="79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0"/>
      <c r="AA8" s="82"/>
      <c r="AB8" s="77">
        <f t="array" ref="AB8">IF(ISERROR(IF(E8:AA8&lt;&gt;0,AVERAGE(E8:AA8),0)),"nkl",IF(E8:AA8&lt;&gt;0,AVERAGE(E8:AA8),0))</f>
        <v>0</v>
      </c>
      <c r="AC8" s="82"/>
      <c r="AD8" s="83"/>
      <c r="AF8" s="26" t="s">
        <v>19</v>
      </c>
      <c r="AG8" s="33">
        <f t="shared" si="0"/>
        <v>0</v>
      </c>
      <c r="AH8" s="18">
        <f t="shared" si="1"/>
        <v>0</v>
      </c>
      <c r="AI8" s="16">
        <f t="shared" si="2"/>
        <v>0</v>
      </c>
      <c r="AJ8" s="16">
        <f t="shared" si="3"/>
        <v>0</v>
      </c>
      <c r="AK8" s="16">
        <f t="shared" si="4"/>
        <v>0</v>
      </c>
      <c r="AL8" s="16">
        <f t="shared" si="5"/>
        <v>0</v>
      </c>
      <c r="AM8" s="16">
        <f t="shared" si="6"/>
        <v>0</v>
      </c>
      <c r="AN8" s="43">
        <f t="shared" si="7"/>
        <v>0</v>
      </c>
      <c r="AP8" s="133" t="s">
        <v>20</v>
      </c>
      <c r="AQ8" s="134"/>
      <c r="AR8" s="134"/>
      <c r="AS8" s="134"/>
      <c r="AT8" s="134"/>
      <c r="AU8" s="134"/>
      <c r="AV8" s="139"/>
      <c r="AW8" s="140"/>
    </row>
    <row r="9" spans="1:49" x14ac:dyDescent="0.25">
      <c r="A9" s="9" t="s">
        <v>21</v>
      </c>
      <c r="B9" s="21"/>
      <c r="C9" s="111"/>
      <c r="D9" s="79"/>
      <c r="E9" s="80"/>
      <c r="F9" s="80"/>
      <c r="G9" s="80"/>
      <c r="H9" s="80"/>
      <c r="I9" s="80"/>
      <c r="J9" s="80"/>
      <c r="K9" s="80"/>
      <c r="L9" s="80"/>
      <c r="M9" s="80"/>
      <c r="N9" s="80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0"/>
      <c r="AA9" s="82"/>
      <c r="AB9" s="77">
        <f t="array" ref="AB9">IF(ISERROR(IF(E9:AA9&lt;&gt;0,AVERAGE(E9:AA9),0)),"nkl",IF(E9:AA9&lt;&gt;0,AVERAGE(E9:AA9),0))</f>
        <v>0</v>
      </c>
      <c r="AC9" s="82"/>
      <c r="AD9" s="83"/>
      <c r="AF9" s="26" t="s">
        <v>21</v>
      </c>
      <c r="AG9" s="33">
        <f t="shared" si="0"/>
        <v>0</v>
      </c>
      <c r="AH9" s="18">
        <f t="shared" si="1"/>
        <v>0</v>
      </c>
      <c r="AI9" s="16">
        <f t="shared" si="2"/>
        <v>0</v>
      </c>
      <c r="AJ9" s="16">
        <f t="shared" si="3"/>
        <v>0</v>
      </c>
      <c r="AK9" s="16">
        <f t="shared" si="4"/>
        <v>0</v>
      </c>
      <c r="AL9" s="16">
        <f t="shared" si="5"/>
        <v>0</v>
      </c>
      <c r="AM9" s="16">
        <f t="shared" si="6"/>
        <v>0</v>
      </c>
      <c r="AN9" s="43">
        <f t="shared" si="7"/>
        <v>0</v>
      </c>
      <c r="AP9" s="131" t="s">
        <v>22</v>
      </c>
      <c r="AQ9" s="132"/>
      <c r="AR9" s="132"/>
      <c r="AS9" s="132"/>
      <c r="AT9" s="132"/>
      <c r="AU9" s="132"/>
      <c r="AV9" s="137">
        <f>COUNTA(D6:D41)</f>
        <v>0</v>
      </c>
      <c r="AW9" s="138"/>
    </row>
    <row r="10" spans="1:49" x14ac:dyDescent="0.25">
      <c r="A10" s="9" t="s">
        <v>23</v>
      </c>
      <c r="B10" s="21"/>
      <c r="C10" s="111"/>
      <c r="D10" s="79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0"/>
      <c r="AA10" s="82"/>
      <c r="AB10" s="77">
        <f t="array" ref="AB10">IF(ISERROR(IF(E10:AA10&lt;&gt;0,AVERAGE(E10:AA10),0)),"nkl",IF(E10:AA10&lt;&gt;0,AVERAGE(E10:AA10),0))</f>
        <v>0</v>
      </c>
      <c r="AC10" s="82"/>
      <c r="AD10" s="83"/>
      <c r="AF10" s="26" t="s">
        <v>23</v>
      </c>
      <c r="AG10" s="33">
        <f t="shared" si="0"/>
        <v>0</v>
      </c>
      <c r="AH10" s="18">
        <f t="shared" si="1"/>
        <v>0</v>
      </c>
      <c r="AI10" s="16">
        <f t="shared" si="2"/>
        <v>0</v>
      </c>
      <c r="AJ10" s="16">
        <f t="shared" si="3"/>
        <v>0</v>
      </c>
      <c r="AK10" s="16">
        <f t="shared" si="4"/>
        <v>0</v>
      </c>
      <c r="AL10" s="16">
        <f t="shared" si="5"/>
        <v>0</v>
      </c>
      <c r="AM10" s="16">
        <f t="shared" si="6"/>
        <v>0</v>
      </c>
      <c r="AN10" s="43">
        <f t="shared" si="7"/>
        <v>0</v>
      </c>
      <c r="AP10" s="131" t="s">
        <v>24</v>
      </c>
      <c r="AQ10" s="132"/>
      <c r="AR10" s="132"/>
      <c r="AS10" s="132"/>
      <c r="AT10" s="132"/>
      <c r="AU10" s="132"/>
      <c r="AV10" s="137">
        <f>COUNTA(D6:D41)-COUNTIF(AN6:AN41,"&gt;0")</f>
        <v>0</v>
      </c>
      <c r="AW10" s="138"/>
    </row>
    <row r="11" spans="1:49" x14ac:dyDescent="0.25">
      <c r="A11" s="9" t="s">
        <v>25</v>
      </c>
      <c r="B11" s="21"/>
      <c r="C11" s="111"/>
      <c r="D11" s="79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0"/>
      <c r="AA11" s="82"/>
      <c r="AB11" s="77">
        <f t="array" ref="AB11">IF(ISERROR(IF(E11:AA11&lt;&gt;0,AVERAGE(E11:AA11),0)),"nkl",IF(E11:AA11&lt;&gt;0,AVERAGE(E11:AA11),0))</f>
        <v>0</v>
      </c>
      <c r="AC11" s="82"/>
      <c r="AD11" s="83"/>
      <c r="AF11" s="26" t="s">
        <v>25</v>
      </c>
      <c r="AG11" s="33">
        <f t="shared" si="0"/>
        <v>0</v>
      </c>
      <c r="AH11" s="18">
        <f t="shared" si="1"/>
        <v>0</v>
      </c>
      <c r="AI11" s="16">
        <f t="shared" si="2"/>
        <v>0</v>
      </c>
      <c r="AJ11" s="16">
        <f t="shared" si="3"/>
        <v>0</v>
      </c>
      <c r="AK11" s="16">
        <f t="shared" si="4"/>
        <v>0</v>
      </c>
      <c r="AL11" s="16">
        <f t="shared" si="5"/>
        <v>0</v>
      </c>
      <c r="AM11" s="16">
        <f t="shared" si="6"/>
        <v>0</v>
      </c>
      <c r="AN11" s="43">
        <f t="shared" si="7"/>
        <v>0</v>
      </c>
      <c r="AP11" s="131" t="s">
        <v>26</v>
      </c>
      <c r="AQ11" s="132"/>
      <c r="AR11" s="132"/>
      <c r="AS11" s="132"/>
      <c r="AT11" s="132"/>
      <c r="AU11" s="132"/>
      <c r="AV11" s="135">
        <f>AV9-(AV12+AV13+AV14)</f>
        <v>0</v>
      </c>
      <c r="AW11" s="136"/>
    </row>
    <row r="12" spans="1:49" x14ac:dyDescent="0.25">
      <c r="A12" s="9" t="s">
        <v>27</v>
      </c>
      <c r="B12" s="21"/>
      <c r="C12" s="111"/>
      <c r="D12" s="79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0"/>
      <c r="AA12" s="82"/>
      <c r="AB12" s="77">
        <f t="array" ref="AB12">IF(ISERROR(IF(E12:AA12&lt;&gt;0,AVERAGE(E12:AA12),0)),"nkl",IF(E12:AA12&lt;&gt;0,AVERAGE(E12:AA12),0))</f>
        <v>0</v>
      </c>
      <c r="AC12" s="82"/>
      <c r="AD12" s="83"/>
      <c r="AF12" s="26" t="s">
        <v>27</v>
      </c>
      <c r="AG12" s="33">
        <f t="shared" si="0"/>
        <v>0</v>
      </c>
      <c r="AH12" s="18">
        <f t="shared" si="1"/>
        <v>0</v>
      </c>
      <c r="AI12" s="16">
        <f t="shared" si="2"/>
        <v>0</v>
      </c>
      <c r="AJ12" s="16">
        <f t="shared" si="3"/>
        <v>0</v>
      </c>
      <c r="AK12" s="16">
        <f t="shared" si="4"/>
        <v>0</v>
      </c>
      <c r="AL12" s="16">
        <f t="shared" si="5"/>
        <v>0</v>
      </c>
      <c r="AM12" s="16">
        <f t="shared" si="6"/>
        <v>0</v>
      </c>
      <c r="AN12" s="43">
        <f t="shared" si="7"/>
        <v>0</v>
      </c>
      <c r="AP12" s="131" t="s">
        <v>28</v>
      </c>
      <c r="AQ12" s="132"/>
      <c r="AR12" s="132"/>
      <c r="AS12" s="132"/>
      <c r="AT12" s="132"/>
      <c r="AU12" s="132"/>
      <c r="AV12" s="137">
        <f>COUNTIF(AM6:AM41,1)</f>
        <v>0</v>
      </c>
      <c r="AW12" s="138"/>
    </row>
    <row r="13" spans="1:49" x14ac:dyDescent="0.25">
      <c r="A13" s="9" t="s">
        <v>29</v>
      </c>
      <c r="B13" s="21"/>
      <c r="C13" s="111"/>
      <c r="D13" s="7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0"/>
      <c r="AA13" s="82"/>
      <c r="AB13" s="77">
        <f t="array" ref="AB13">IF(ISERROR(IF(E13:AA13&lt;&gt;0,AVERAGE(E13:AA13),0)),"nkl",IF(E13:AA13&lt;&gt;0,AVERAGE(E13:AA13),0))</f>
        <v>0</v>
      </c>
      <c r="AC13" s="82"/>
      <c r="AD13" s="83"/>
      <c r="AF13" s="26" t="s">
        <v>29</v>
      </c>
      <c r="AG13" s="33">
        <f t="shared" si="0"/>
        <v>0</v>
      </c>
      <c r="AH13" s="18">
        <f t="shared" si="1"/>
        <v>0</v>
      </c>
      <c r="AI13" s="16">
        <f t="shared" si="2"/>
        <v>0</v>
      </c>
      <c r="AJ13" s="16">
        <f t="shared" si="3"/>
        <v>0</v>
      </c>
      <c r="AK13" s="16">
        <f t="shared" si="4"/>
        <v>0</v>
      </c>
      <c r="AL13" s="16">
        <f t="shared" si="5"/>
        <v>0</v>
      </c>
      <c r="AM13" s="16">
        <f t="shared" si="6"/>
        <v>0</v>
      </c>
      <c r="AN13" s="43">
        <f t="shared" si="7"/>
        <v>0</v>
      </c>
      <c r="AP13" s="131" t="s">
        <v>30</v>
      </c>
      <c r="AQ13" s="132"/>
      <c r="AR13" s="132"/>
      <c r="AS13" s="132"/>
      <c r="AT13" s="132"/>
      <c r="AU13" s="132"/>
      <c r="AV13" s="137">
        <f>COUNTIF(AM6:AM41,2)</f>
        <v>0</v>
      </c>
      <c r="AW13" s="138"/>
    </row>
    <row r="14" spans="1:49" x14ac:dyDescent="0.25">
      <c r="A14" s="9" t="s">
        <v>31</v>
      </c>
      <c r="B14" s="21"/>
      <c r="C14" s="111"/>
      <c r="D14" s="79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0"/>
      <c r="AA14" s="82"/>
      <c r="AB14" s="77">
        <f t="array" ref="AB14">IF(ISERROR(IF(E14:AA14&lt;&gt;0,AVERAGE(E14:AA14),0)),"nkl",IF(E14:AA14&lt;&gt;0,AVERAGE(E14:AA14),0))</f>
        <v>0</v>
      </c>
      <c r="AC14" s="82"/>
      <c r="AD14" s="83"/>
      <c r="AF14" s="26" t="s">
        <v>31</v>
      </c>
      <c r="AG14" s="33">
        <f t="shared" si="0"/>
        <v>0</v>
      </c>
      <c r="AH14" s="18">
        <f t="shared" si="1"/>
        <v>0</v>
      </c>
      <c r="AI14" s="16">
        <f t="shared" si="2"/>
        <v>0</v>
      </c>
      <c r="AJ14" s="16">
        <f t="shared" si="3"/>
        <v>0</v>
      </c>
      <c r="AK14" s="16">
        <f t="shared" si="4"/>
        <v>0</v>
      </c>
      <c r="AL14" s="16">
        <f t="shared" si="5"/>
        <v>0</v>
      </c>
      <c r="AM14" s="16">
        <f t="shared" si="6"/>
        <v>0</v>
      </c>
      <c r="AN14" s="43">
        <f t="shared" si="7"/>
        <v>0</v>
      </c>
      <c r="AP14" s="131" t="s">
        <v>32</v>
      </c>
      <c r="AQ14" s="132"/>
      <c r="AR14" s="132"/>
      <c r="AS14" s="132"/>
      <c r="AT14" s="132"/>
      <c r="AU14" s="132"/>
      <c r="AV14" s="135">
        <f>COUNTIF(AM6:AM41,"&gt;2")</f>
        <v>0</v>
      </c>
      <c r="AW14" s="136"/>
    </row>
    <row r="15" spans="1:49" x14ac:dyDescent="0.25">
      <c r="A15" s="10" t="s">
        <v>33</v>
      </c>
      <c r="B15" s="22"/>
      <c r="C15" s="112"/>
      <c r="D15" s="84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5"/>
      <c r="AA15" s="87"/>
      <c r="AB15" s="88">
        <f t="array" ref="AB15">IF(ISERROR(IF(E15:AA15&lt;&gt;0,AVERAGE(E15:AA15),0)),"nkl",IF(E15:AA15&lt;&gt;0,AVERAGE(E15:AA15),0))</f>
        <v>0</v>
      </c>
      <c r="AC15" s="87"/>
      <c r="AD15" s="89"/>
      <c r="AF15" s="27" t="s">
        <v>33</v>
      </c>
      <c r="AG15" s="34">
        <f t="shared" si="0"/>
        <v>0</v>
      </c>
      <c r="AH15" s="19">
        <f t="shared" si="1"/>
        <v>0</v>
      </c>
      <c r="AI15" s="44">
        <f t="shared" si="2"/>
        <v>0</v>
      </c>
      <c r="AJ15" s="44">
        <f t="shared" si="3"/>
        <v>0</v>
      </c>
      <c r="AK15" s="44">
        <f t="shared" si="4"/>
        <v>0</v>
      </c>
      <c r="AL15" s="44">
        <f t="shared" si="5"/>
        <v>0</v>
      </c>
      <c r="AM15" s="44">
        <f t="shared" si="6"/>
        <v>0</v>
      </c>
      <c r="AN15" s="45">
        <f t="shared" si="7"/>
        <v>0</v>
      </c>
      <c r="AP15" s="131" t="s">
        <v>34</v>
      </c>
      <c r="AQ15" s="132"/>
      <c r="AR15" s="132"/>
      <c r="AS15" s="132"/>
      <c r="AT15" s="132"/>
      <c r="AU15" s="132"/>
      <c r="AV15" s="166">
        <f>IFERROR(AVERAGE(E6:AA41),0)</f>
        <v>0</v>
      </c>
      <c r="AW15" s="167"/>
    </row>
    <row r="16" spans="1:49" x14ac:dyDescent="0.25">
      <c r="A16" s="14" t="s">
        <v>35</v>
      </c>
      <c r="B16" s="23"/>
      <c r="C16" s="113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1"/>
      <c r="AA16" s="93"/>
      <c r="AB16" s="94">
        <f t="array" ref="AB16">IF(ISERROR(IF(E16:AA16&lt;&gt;0,AVERAGE(E16:AA16),0)),"nkl",IF(E16:AA16&lt;&gt;0,AVERAGE(E16:AA16),0))</f>
        <v>0</v>
      </c>
      <c r="AC16" s="93"/>
      <c r="AD16" s="78"/>
      <c r="AF16" s="28" t="s">
        <v>35</v>
      </c>
      <c r="AG16" s="24">
        <f t="shared" si="0"/>
        <v>0</v>
      </c>
      <c r="AH16" s="17">
        <f t="shared" si="1"/>
        <v>0</v>
      </c>
      <c r="AI16" s="41">
        <f t="shared" si="2"/>
        <v>0</v>
      </c>
      <c r="AJ16" s="41">
        <f t="shared" si="3"/>
        <v>0</v>
      </c>
      <c r="AK16" s="41">
        <f t="shared" si="4"/>
        <v>0</v>
      </c>
      <c r="AL16" s="41">
        <f t="shared" si="5"/>
        <v>0</v>
      </c>
      <c r="AM16" s="41">
        <f t="shared" si="6"/>
        <v>0</v>
      </c>
      <c r="AN16" s="42">
        <f t="shared" si="7"/>
        <v>0</v>
      </c>
      <c r="AP16" s="131" t="s">
        <v>36</v>
      </c>
      <c r="AQ16" s="132"/>
      <c r="AR16" s="132"/>
      <c r="AS16" s="132"/>
      <c r="AT16" s="132"/>
      <c r="AU16" s="132"/>
      <c r="AV16" s="165">
        <f>IF(AV9&lt;&gt;0,AB48/AV9,0)</f>
        <v>0</v>
      </c>
      <c r="AW16" s="166"/>
    </row>
    <row r="17" spans="1:51" x14ac:dyDescent="0.25">
      <c r="A17" s="9" t="s">
        <v>37</v>
      </c>
      <c r="B17" s="21"/>
      <c r="C17" s="111"/>
      <c r="D17" s="79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0"/>
      <c r="AA17" s="82"/>
      <c r="AB17" s="77">
        <f t="array" ref="AB17">IF(ISERROR(IF(E17:AA17&lt;&gt;0,AVERAGE(E17:AA17),0)),"nkl",IF(E17:AA17&lt;&gt;0,AVERAGE(E17:AA17),0))</f>
        <v>0</v>
      </c>
      <c r="AC17" s="82"/>
      <c r="AD17" s="83"/>
      <c r="AF17" s="26" t="s">
        <v>37</v>
      </c>
      <c r="AG17" s="33">
        <f t="shared" si="0"/>
        <v>0</v>
      </c>
      <c r="AH17" s="18">
        <f t="shared" si="1"/>
        <v>0</v>
      </c>
      <c r="AI17" s="16">
        <f t="shared" si="2"/>
        <v>0</v>
      </c>
      <c r="AJ17" s="16">
        <f t="shared" si="3"/>
        <v>0</v>
      </c>
      <c r="AK17" s="16">
        <f t="shared" si="4"/>
        <v>0</v>
      </c>
      <c r="AL17" s="16">
        <f t="shared" si="5"/>
        <v>0</v>
      </c>
      <c r="AM17" s="16">
        <f t="shared" si="6"/>
        <v>0</v>
      </c>
      <c r="AN17" s="43">
        <f t="shared" si="7"/>
        <v>0</v>
      </c>
      <c r="AP17" s="168" t="s">
        <v>38</v>
      </c>
      <c r="AQ17" s="168"/>
      <c r="AR17" s="168"/>
      <c r="AS17" s="168"/>
      <c r="AT17" s="168"/>
      <c r="AU17" s="169"/>
      <c r="AV17" s="141">
        <f>IF((AC42+AD42)&lt;&gt;0,AD42/(AC42+AD42),0)</f>
        <v>0</v>
      </c>
      <c r="AW17" s="142"/>
    </row>
    <row r="18" spans="1:51" x14ac:dyDescent="0.25">
      <c r="A18" s="9" t="s">
        <v>39</v>
      </c>
      <c r="B18" s="21"/>
      <c r="C18" s="111"/>
      <c r="D18" s="79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0"/>
      <c r="AA18" s="82"/>
      <c r="AB18" s="77">
        <f t="array" ref="AB18">IF(ISERROR(IF(E18:AA18&lt;&gt;0,AVERAGE(E18:AA18),0)),"nkl",IF(E18:AA18&lt;&gt;0,AVERAGE(E18:AA18),0))</f>
        <v>0</v>
      </c>
      <c r="AC18" s="82"/>
      <c r="AD18" s="83"/>
      <c r="AF18" s="26" t="s">
        <v>39</v>
      </c>
      <c r="AG18" s="33">
        <f t="shared" si="0"/>
        <v>0</v>
      </c>
      <c r="AH18" s="18">
        <f t="shared" si="1"/>
        <v>0</v>
      </c>
      <c r="AI18" s="16">
        <f t="shared" si="2"/>
        <v>0</v>
      </c>
      <c r="AJ18" s="16">
        <f t="shared" si="3"/>
        <v>0</v>
      </c>
      <c r="AK18" s="16">
        <f t="shared" si="4"/>
        <v>0</v>
      </c>
      <c r="AL18" s="16">
        <f t="shared" si="5"/>
        <v>0</v>
      </c>
      <c r="AM18" s="16">
        <f t="shared" si="6"/>
        <v>0</v>
      </c>
      <c r="AN18" s="43">
        <f t="shared" si="7"/>
        <v>0</v>
      </c>
      <c r="AP18" s="170"/>
      <c r="AQ18" s="170"/>
      <c r="AR18" s="170"/>
      <c r="AS18" s="170"/>
      <c r="AT18" s="170"/>
      <c r="AU18" s="171"/>
      <c r="AV18" s="143"/>
      <c r="AW18" s="144"/>
    </row>
    <row r="19" spans="1:51" x14ac:dyDescent="0.25">
      <c r="A19" s="9" t="s">
        <v>40</v>
      </c>
      <c r="B19" s="21"/>
      <c r="C19" s="111"/>
      <c r="D19" s="7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0"/>
      <c r="AA19" s="82"/>
      <c r="AB19" s="77">
        <f t="array" ref="AB19">IF(ISERROR(IF(E19:AA19&lt;&gt;0,AVERAGE(E19:AA19),0)),"nkl",IF(E19:AA19&lt;&gt;0,AVERAGE(E19:AA19),0))</f>
        <v>0</v>
      </c>
      <c r="AC19" s="82"/>
      <c r="AD19" s="83"/>
      <c r="AF19" s="26" t="s">
        <v>40</v>
      </c>
      <c r="AG19" s="33">
        <f t="shared" si="0"/>
        <v>0</v>
      </c>
      <c r="AH19" s="18">
        <f t="shared" si="1"/>
        <v>0</v>
      </c>
      <c r="AI19" s="16">
        <f t="shared" si="2"/>
        <v>0</v>
      </c>
      <c r="AJ19" s="16">
        <f t="shared" si="3"/>
        <v>0</v>
      </c>
      <c r="AK19" s="16">
        <f t="shared" si="4"/>
        <v>0</v>
      </c>
      <c r="AL19" s="16">
        <f t="shared" si="5"/>
        <v>0</v>
      </c>
      <c r="AM19" s="16">
        <f t="shared" si="6"/>
        <v>0</v>
      </c>
      <c r="AN19" s="43">
        <f t="shared" si="7"/>
        <v>0</v>
      </c>
      <c r="AP19" s="172"/>
      <c r="AQ19" s="172"/>
      <c r="AR19" s="172"/>
      <c r="AS19" s="172"/>
      <c r="AT19" s="172"/>
      <c r="AU19" s="173"/>
      <c r="AV19" s="145"/>
      <c r="AW19" s="146"/>
    </row>
    <row r="20" spans="1:51" x14ac:dyDescent="0.25">
      <c r="A20" s="9" t="s">
        <v>41</v>
      </c>
      <c r="B20" s="21"/>
      <c r="C20" s="111"/>
      <c r="D20" s="79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0"/>
      <c r="AA20" s="82"/>
      <c r="AB20" s="77">
        <f t="array" ref="AB20">IF(ISERROR(IF(E20:AA20&lt;&gt;0,AVERAGE(E20:AA20),0)),"nkl",IF(E20:AA20&lt;&gt;0,AVERAGE(E20:AA20),0))</f>
        <v>0</v>
      </c>
      <c r="AC20" s="82"/>
      <c r="AD20" s="83"/>
      <c r="AF20" s="26" t="s">
        <v>41</v>
      </c>
      <c r="AG20" s="33">
        <f t="shared" si="0"/>
        <v>0</v>
      </c>
      <c r="AH20" s="18">
        <f t="shared" si="1"/>
        <v>0</v>
      </c>
      <c r="AI20" s="16">
        <f t="shared" si="2"/>
        <v>0</v>
      </c>
      <c r="AJ20" s="16">
        <f t="shared" si="3"/>
        <v>0</v>
      </c>
      <c r="AK20" s="16">
        <f t="shared" si="4"/>
        <v>0</v>
      </c>
      <c r="AL20" s="16">
        <f t="shared" si="5"/>
        <v>0</v>
      </c>
      <c r="AM20" s="16">
        <f t="shared" si="6"/>
        <v>0</v>
      </c>
      <c r="AN20" s="43">
        <f t="shared" si="7"/>
        <v>0</v>
      </c>
      <c r="AP20" s="154" t="s">
        <v>42</v>
      </c>
      <c r="AQ20" s="154"/>
      <c r="AR20" s="154"/>
      <c r="AS20" s="154"/>
      <c r="AT20" s="154"/>
      <c r="AU20" s="155"/>
      <c r="AV20" s="163"/>
      <c r="AW20" s="164"/>
    </row>
    <row r="21" spans="1:51" x14ac:dyDescent="0.25">
      <c r="A21" s="9" t="s">
        <v>43</v>
      </c>
      <c r="B21" s="21"/>
      <c r="C21" s="111"/>
      <c r="D21" s="79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0"/>
      <c r="AA21" s="82"/>
      <c r="AB21" s="77">
        <f t="array" ref="AB21">IF(ISERROR(IF(E21:AA21&lt;&gt;0,AVERAGE(E21:AA21),0)),"nkl",IF(E21:AA21&lt;&gt;0,AVERAGE(E21:AA21),0))</f>
        <v>0</v>
      </c>
      <c r="AC21" s="82"/>
      <c r="AD21" s="83"/>
      <c r="AF21" s="26" t="s">
        <v>43</v>
      </c>
      <c r="AG21" s="33">
        <f t="shared" si="0"/>
        <v>0</v>
      </c>
      <c r="AH21" s="18">
        <f t="shared" si="1"/>
        <v>0</v>
      </c>
      <c r="AI21" s="16">
        <f t="shared" si="2"/>
        <v>0</v>
      </c>
      <c r="AJ21" s="16">
        <f t="shared" si="3"/>
        <v>0</v>
      </c>
      <c r="AK21" s="16">
        <f t="shared" si="4"/>
        <v>0</v>
      </c>
      <c r="AL21" s="16">
        <f t="shared" si="5"/>
        <v>0</v>
      </c>
      <c r="AM21" s="16">
        <f t="shared" si="6"/>
        <v>0</v>
      </c>
      <c r="AN21" s="43">
        <f t="shared" si="7"/>
        <v>0</v>
      </c>
    </row>
    <row r="22" spans="1:51" x14ac:dyDescent="0.25">
      <c r="A22" s="9" t="s">
        <v>44</v>
      </c>
      <c r="B22" s="21"/>
      <c r="C22" s="111"/>
      <c r="D22" s="79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0"/>
      <c r="AA22" s="82"/>
      <c r="AB22" s="77">
        <f t="array" ref="AB22">IF(ISERROR(IF(E22:AA22&lt;&gt;0,AVERAGE(E22:AA22),0)),"nkl",IF(E22:AA22&lt;&gt;0,AVERAGE(E22:AA22),0))</f>
        <v>0</v>
      </c>
      <c r="AC22" s="82"/>
      <c r="AD22" s="83"/>
      <c r="AF22" s="26" t="s">
        <v>44</v>
      </c>
      <c r="AG22" s="33">
        <f t="shared" si="0"/>
        <v>0</v>
      </c>
      <c r="AH22" s="18">
        <f t="shared" si="1"/>
        <v>0</v>
      </c>
      <c r="AI22" s="16">
        <f t="shared" si="2"/>
        <v>0</v>
      </c>
      <c r="AJ22" s="16">
        <f t="shared" si="3"/>
        <v>0</v>
      </c>
      <c r="AK22" s="16">
        <f t="shared" si="4"/>
        <v>0</v>
      </c>
      <c r="AL22" s="16">
        <f t="shared" si="5"/>
        <v>0</v>
      </c>
      <c r="AM22" s="16">
        <f t="shared" si="6"/>
        <v>0</v>
      </c>
      <c r="AN22" s="43">
        <f t="shared" si="7"/>
        <v>0</v>
      </c>
    </row>
    <row r="23" spans="1:51" x14ac:dyDescent="0.25">
      <c r="A23" s="9" t="s">
        <v>45</v>
      </c>
      <c r="B23" s="21"/>
      <c r="C23" s="111"/>
      <c r="D23" s="79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0"/>
      <c r="AA23" s="82"/>
      <c r="AB23" s="77">
        <f t="array" ref="AB23">IF(ISERROR(IF(E23:AA23&lt;&gt;0,AVERAGE(E23:AA23),0)),"nkl",IF(E23:AA23&lt;&gt;0,AVERAGE(E23:AA23),0))</f>
        <v>0</v>
      </c>
      <c r="AC23" s="82"/>
      <c r="AD23" s="83"/>
      <c r="AF23" s="26" t="s">
        <v>45</v>
      </c>
      <c r="AG23" s="33">
        <f t="shared" si="0"/>
        <v>0</v>
      </c>
      <c r="AH23" s="18">
        <f t="shared" si="1"/>
        <v>0</v>
      </c>
      <c r="AI23" s="16">
        <f t="shared" si="2"/>
        <v>0</v>
      </c>
      <c r="AJ23" s="16">
        <f t="shared" si="3"/>
        <v>0</v>
      </c>
      <c r="AK23" s="16">
        <f t="shared" si="4"/>
        <v>0</v>
      </c>
      <c r="AL23" s="16">
        <f t="shared" si="5"/>
        <v>0</v>
      </c>
      <c r="AM23" s="16">
        <f t="shared" si="6"/>
        <v>0</v>
      </c>
      <c r="AN23" s="43">
        <f t="shared" si="7"/>
        <v>0</v>
      </c>
    </row>
    <row r="24" spans="1:51" x14ac:dyDescent="0.25">
      <c r="A24" s="9" t="s">
        <v>46</v>
      </c>
      <c r="B24" s="21"/>
      <c r="C24" s="111"/>
      <c r="D24" s="79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0"/>
      <c r="AA24" s="82"/>
      <c r="AB24" s="77">
        <f t="array" ref="AB24">IF(ISERROR(IF(E24:AA24&lt;&gt;0,AVERAGE(E24:AA24),0)),"nkl",IF(E24:AA24&lt;&gt;0,AVERAGE(E24:AA24),0))</f>
        <v>0</v>
      </c>
      <c r="AC24" s="82"/>
      <c r="AD24" s="83"/>
      <c r="AF24" s="26" t="s">
        <v>46</v>
      </c>
      <c r="AG24" s="33">
        <f t="shared" si="0"/>
        <v>0</v>
      </c>
      <c r="AH24" s="18">
        <f t="shared" si="1"/>
        <v>0</v>
      </c>
      <c r="AI24" s="16">
        <f t="shared" si="2"/>
        <v>0</v>
      </c>
      <c r="AJ24" s="16">
        <f t="shared" si="3"/>
        <v>0</v>
      </c>
      <c r="AK24" s="16">
        <f t="shared" si="4"/>
        <v>0</v>
      </c>
      <c r="AL24" s="16">
        <f t="shared" si="5"/>
        <v>0</v>
      </c>
      <c r="AM24" s="16">
        <f t="shared" si="6"/>
        <v>0</v>
      </c>
      <c r="AN24" s="43">
        <f t="shared" si="7"/>
        <v>0</v>
      </c>
      <c r="AQ24" s="176" t="s">
        <v>47</v>
      </c>
      <c r="AR24" s="176"/>
      <c r="AS24" s="176"/>
      <c r="AT24" s="176"/>
      <c r="AU24" s="133"/>
      <c r="AV24" s="38">
        <f>COUNTIF(C6:C41,"wz")</f>
        <v>0</v>
      </c>
    </row>
    <row r="25" spans="1:51" x14ac:dyDescent="0.25">
      <c r="A25" s="10" t="s">
        <v>48</v>
      </c>
      <c r="B25" s="22"/>
      <c r="C25" s="112"/>
      <c r="D25" s="84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5"/>
      <c r="AA25" s="87"/>
      <c r="AB25" s="88">
        <f t="array" ref="AB25">IF(ISERROR(IF(E25:AA25&lt;&gt;0,AVERAGE(E25:AA25),0)),"nkl",IF(E25:AA25&lt;&gt;0,AVERAGE(E25:AA25),0))</f>
        <v>0</v>
      </c>
      <c r="AC25" s="87"/>
      <c r="AD25" s="89"/>
      <c r="AF25" s="29" t="s">
        <v>48</v>
      </c>
      <c r="AG25" s="34">
        <f t="shared" si="0"/>
        <v>0</v>
      </c>
      <c r="AH25" s="19">
        <f t="shared" si="1"/>
        <v>0</v>
      </c>
      <c r="AI25" s="44">
        <f t="shared" si="2"/>
        <v>0</v>
      </c>
      <c r="AJ25" s="44">
        <f t="shared" si="3"/>
        <v>0</v>
      </c>
      <c r="AK25" s="44">
        <f t="shared" si="4"/>
        <v>0</v>
      </c>
      <c r="AL25" s="44">
        <f t="shared" si="5"/>
        <v>0</v>
      </c>
      <c r="AM25" s="44">
        <f t="shared" si="6"/>
        <v>0</v>
      </c>
      <c r="AN25" s="45">
        <f t="shared" si="7"/>
        <v>0</v>
      </c>
      <c r="AQ25" s="156" t="s">
        <v>49</v>
      </c>
      <c r="AR25" s="156"/>
      <c r="AS25" s="156"/>
      <c r="AT25" s="156"/>
      <c r="AU25" s="131"/>
      <c r="AV25" s="39">
        <f>COUNTIF(C6:C41,"bdb")</f>
        <v>0</v>
      </c>
    </row>
    <row r="26" spans="1:51" x14ac:dyDescent="0.25">
      <c r="A26" s="8" t="s">
        <v>50</v>
      </c>
      <c r="B26" s="20"/>
      <c r="C26" s="113"/>
      <c r="D26" s="74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5"/>
      <c r="AB26" s="94">
        <f t="array" ref="AB26">IF(ISERROR(IF(E26:AA26&lt;&gt;0,AVERAGE(E26:AA26),0)),"nkl",IF(E26:AA26&lt;&gt;0,AVERAGE(E26:AA26),0))</f>
        <v>0</v>
      </c>
      <c r="AC26" s="76"/>
      <c r="AD26" s="78"/>
      <c r="AF26" s="30" t="s">
        <v>50</v>
      </c>
      <c r="AG26" s="24">
        <f t="shared" si="0"/>
        <v>0</v>
      </c>
      <c r="AH26" s="17">
        <f t="shared" si="1"/>
        <v>0</v>
      </c>
      <c r="AI26" s="41">
        <f t="shared" si="2"/>
        <v>0</v>
      </c>
      <c r="AJ26" s="41">
        <f t="shared" si="3"/>
        <v>0</v>
      </c>
      <c r="AK26" s="41">
        <f t="shared" si="4"/>
        <v>0</v>
      </c>
      <c r="AL26" s="41">
        <f t="shared" si="5"/>
        <v>0</v>
      </c>
      <c r="AM26" s="41">
        <f t="shared" si="6"/>
        <v>0</v>
      </c>
      <c r="AN26" s="42">
        <f t="shared" si="7"/>
        <v>0</v>
      </c>
      <c r="AQ26" s="156" t="s">
        <v>51</v>
      </c>
      <c r="AR26" s="156"/>
      <c r="AS26" s="156"/>
      <c r="AT26" s="156"/>
      <c r="AU26" s="131"/>
      <c r="AV26" s="39">
        <f>COUNTIF(C6:C41,"db")</f>
        <v>0</v>
      </c>
    </row>
    <row r="27" spans="1:51" x14ac:dyDescent="0.25">
      <c r="A27" s="9" t="s">
        <v>52</v>
      </c>
      <c r="B27" s="21"/>
      <c r="C27" s="113"/>
      <c r="D27" s="79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1"/>
      <c r="AB27" s="77">
        <f t="array" ref="AB27">IF(ISERROR(IF(E27:AA27&lt;&gt;0,AVERAGE(E27:AA27),0)),"nkl",IF(E27:AA27&lt;&gt;0,AVERAGE(E27:AA27),0))</f>
        <v>0</v>
      </c>
      <c r="AC27" s="82"/>
      <c r="AD27" s="83"/>
      <c r="AF27" s="31" t="s">
        <v>52</v>
      </c>
      <c r="AG27" s="33">
        <f t="shared" si="0"/>
        <v>0</v>
      </c>
      <c r="AH27" s="18">
        <f t="shared" si="1"/>
        <v>0</v>
      </c>
      <c r="AI27" s="16">
        <f t="shared" si="2"/>
        <v>0</v>
      </c>
      <c r="AJ27" s="16">
        <f t="shared" si="3"/>
        <v>0</v>
      </c>
      <c r="AK27" s="16">
        <f t="shared" si="4"/>
        <v>0</v>
      </c>
      <c r="AL27" s="16">
        <f t="shared" si="5"/>
        <v>0</v>
      </c>
      <c r="AM27" s="16">
        <f t="shared" si="6"/>
        <v>0</v>
      </c>
      <c r="AN27" s="43">
        <f t="shared" si="7"/>
        <v>0</v>
      </c>
      <c r="AQ27" s="156" t="s">
        <v>53</v>
      </c>
      <c r="AR27" s="156"/>
      <c r="AS27" s="156"/>
      <c r="AT27" s="156"/>
      <c r="AU27" s="131"/>
      <c r="AV27" s="39">
        <f>COUNTIF(C6:C41,"popr")</f>
        <v>0</v>
      </c>
    </row>
    <row r="28" spans="1:51" x14ac:dyDescent="0.25">
      <c r="A28" s="9" t="s">
        <v>54</v>
      </c>
      <c r="B28" s="21"/>
      <c r="C28" s="111"/>
      <c r="D28" s="79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1"/>
      <c r="AB28" s="77">
        <f t="array" ref="AB28">IF(ISERROR(IF(E28:AA28&lt;&gt;0,AVERAGE(E28:AA28),0)),"nkl",IF(E28:AA28&lt;&gt;0,AVERAGE(E28:AA28),0))</f>
        <v>0</v>
      </c>
      <c r="AC28" s="82"/>
      <c r="AD28" s="83"/>
      <c r="AF28" s="31" t="s">
        <v>54</v>
      </c>
      <c r="AG28" s="33">
        <f t="shared" si="0"/>
        <v>0</v>
      </c>
      <c r="AH28" s="18">
        <f t="shared" si="1"/>
        <v>0</v>
      </c>
      <c r="AI28" s="16">
        <f t="shared" si="2"/>
        <v>0</v>
      </c>
      <c r="AJ28" s="16">
        <f t="shared" si="3"/>
        <v>0</v>
      </c>
      <c r="AK28" s="16">
        <f t="shared" si="4"/>
        <v>0</v>
      </c>
      <c r="AL28" s="16">
        <f t="shared" si="5"/>
        <v>0</v>
      </c>
      <c r="AM28" s="16">
        <f t="shared" si="6"/>
        <v>0</v>
      </c>
      <c r="AN28" s="43">
        <f t="shared" si="7"/>
        <v>0</v>
      </c>
      <c r="AQ28" s="156" t="s">
        <v>55</v>
      </c>
      <c r="AR28" s="156"/>
      <c r="AS28" s="156"/>
      <c r="AT28" s="156"/>
      <c r="AU28" s="131"/>
      <c r="AV28" s="39">
        <f>COUNTIF(C6:C41,"ndp")</f>
        <v>0</v>
      </c>
    </row>
    <row r="29" spans="1:51" x14ac:dyDescent="0.25">
      <c r="A29" s="9" t="s">
        <v>56</v>
      </c>
      <c r="B29" s="21"/>
      <c r="C29" s="111"/>
      <c r="D29" s="79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1"/>
      <c r="AB29" s="77">
        <f t="array" ref="AB29">IF(ISERROR(IF(E29:AA29&lt;&gt;0,AVERAGE(E29:AA29),0)),"nkl",IF(E29:AA29&lt;&gt;0,AVERAGE(E29:AA29),0))</f>
        <v>0</v>
      </c>
      <c r="AC29" s="82"/>
      <c r="AD29" s="83"/>
      <c r="AF29" s="31" t="s">
        <v>56</v>
      </c>
      <c r="AG29" s="33">
        <f t="shared" si="0"/>
        <v>0</v>
      </c>
      <c r="AH29" s="18">
        <f t="shared" si="1"/>
        <v>0</v>
      </c>
      <c r="AI29" s="16">
        <f t="shared" si="2"/>
        <v>0</v>
      </c>
      <c r="AJ29" s="16">
        <f t="shared" si="3"/>
        <v>0</v>
      </c>
      <c r="AK29" s="16">
        <f t="shared" si="4"/>
        <v>0</v>
      </c>
      <c r="AL29" s="16">
        <f t="shared" si="5"/>
        <v>0</v>
      </c>
      <c r="AM29" s="16">
        <f t="shared" si="6"/>
        <v>0</v>
      </c>
      <c r="AN29" s="43">
        <f t="shared" si="7"/>
        <v>0</v>
      </c>
      <c r="AQ29" s="154" t="s">
        <v>57</v>
      </c>
      <c r="AR29" s="154"/>
      <c r="AS29" s="154"/>
      <c r="AT29" s="154"/>
      <c r="AU29" s="155"/>
      <c r="AV29" s="40">
        <f>COUNTIF(C6:C41,"ng")</f>
        <v>0</v>
      </c>
    </row>
    <row r="30" spans="1:51" x14ac:dyDescent="0.25">
      <c r="A30" s="9" t="s">
        <v>58</v>
      </c>
      <c r="B30" s="21"/>
      <c r="C30" s="111"/>
      <c r="D30" s="79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1"/>
      <c r="AB30" s="77">
        <f t="array" ref="AB30">IF(ISERROR(IF(E30:AA30&lt;&gt;0,AVERAGE(E30:AA30),0)),"nkl",IF(E30:AA30&lt;&gt;0,AVERAGE(E30:AA30),0))</f>
        <v>0</v>
      </c>
      <c r="AC30" s="82"/>
      <c r="AD30" s="83"/>
      <c r="AF30" s="31" t="s">
        <v>58</v>
      </c>
      <c r="AG30" s="33">
        <f t="shared" si="0"/>
        <v>0</v>
      </c>
      <c r="AH30" s="18">
        <f t="shared" si="1"/>
        <v>0</v>
      </c>
      <c r="AI30" s="16">
        <f t="shared" si="2"/>
        <v>0</v>
      </c>
      <c r="AJ30" s="16">
        <f t="shared" si="3"/>
        <v>0</v>
      </c>
      <c r="AK30" s="16">
        <f t="shared" si="4"/>
        <v>0</v>
      </c>
      <c r="AL30" s="16">
        <f t="shared" si="5"/>
        <v>0</v>
      </c>
      <c r="AM30" s="16">
        <f t="shared" si="6"/>
        <v>0</v>
      </c>
      <c r="AN30" s="43">
        <f t="shared" si="7"/>
        <v>0</v>
      </c>
    </row>
    <row r="31" spans="1:51" ht="12.75" customHeight="1" x14ac:dyDescent="0.25">
      <c r="A31" s="9" t="s">
        <v>59</v>
      </c>
      <c r="B31" s="21"/>
      <c r="C31" s="111"/>
      <c r="D31" s="79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1"/>
      <c r="AB31" s="77">
        <f t="array" ref="AB31">IF(ISERROR(IF(E31:AA31&lt;&gt;0,AVERAGE(E31:AA31),0)),"nkl",IF(E31:AA31&lt;&gt;0,AVERAGE(E31:AA31),0))</f>
        <v>0</v>
      </c>
      <c r="AC31" s="82"/>
      <c r="AD31" s="83"/>
      <c r="AF31" s="31" t="s">
        <v>59</v>
      </c>
      <c r="AG31" s="33">
        <f t="shared" si="0"/>
        <v>0</v>
      </c>
      <c r="AH31" s="18">
        <f t="shared" si="1"/>
        <v>0</v>
      </c>
      <c r="AI31" s="16">
        <f t="shared" si="2"/>
        <v>0</v>
      </c>
      <c r="AJ31" s="16">
        <f t="shared" si="3"/>
        <v>0</v>
      </c>
      <c r="AK31" s="16">
        <f t="shared" si="4"/>
        <v>0</v>
      </c>
      <c r="AL31" s="16">
        <f t="shared" si="5"/>
        <v>0</v>
      </c>
      <c r="AM31" s="16">
        <f t="shared" si="6"/>
        <v>0</v>
      </c>
      <c r="AN31" s="43">
        <f t="shared" si="7"/>
        <v>0</v>
      </c>
    </row>
    <row r="32" spans="1:51" x14ac:dyDescent="0.25">
      <c r="A32" s="9" t="s">
        <v>60</v>
      </c>
      <c r="B32" s="21"/>
      <c r="C32" s="111"/>
      <c r="D32" s="79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1"/>
      <c r="AB32" s="77">
        <f t="array" ref="AB32">IF(ISERROR(IF(E32:AA32&lt;&gt;0,AVERAGE(E32:AA32),0)),"nkl",IF(E32:AA32&lt;&gt;0,AVERAGE(E32:AA32),0))</f>
        <v>0</v>
      </c>
      <c r="AC32" s="82"/>
      <c r="AD32" s="83"/>
      <c r="AF32" s="31" t="s">
        <v>60</v>
      </c>
      <c r="AG32" s="33">
        <f t="shared" si="0"/>
        <v>0</v>
      </c>
      <c r="AH32" s="18">
        <f t="shared" si="1"/>
        <v>0</v>
      </c>
      <c r="AI32" s="16">
        <f t="shared" si="2"/>
        <v>0</v>
      </c>
      <c r="AJ32" s="16">
        <f t="shared" si="3"/>
        <v>0</v>
      </c>
      <c r="AK32" s="16">
        <f t="shared" si="4"/>
        <v>0</v>
      </c>
      <c r="AL32" s="16">
        <f t="shared" si="5"/>
        <v>0</v>
      </c>
      <c r="AM32" s="16">
        <f t="shared" si="6"/>
        <v>0</v>
      </c>
      <c r="AN32" s="43">
        <f t="shared" si="7"/>
        <v>0</v>
      </c>
      <c r="AT32" s="35"/>
      <c r="AU32" s="35"/>
      <c r="AV32" s="35"/>
      <c r="AW32" s="35"/>
      <c r="AX32" s="35"/>
      <c r="AY32" s="35"/>
    </row>
    <row r="33" spans="1:51" x14ac:dyDescent="0.25">
      <c r="A33" s="9" t="s">
        <v>61</v>
      </c>
      <c r="B33" s="21"/>
      <c r="C33" s="111"/>
      <c r="D33" s="79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1"/>
      <c r="AB33" s="77">
        <f t="array" ref="AB33">IF(ISERROR(IF(E33:AA33&lt;&gt;0,AVERAGE(E33:AA33),0)),"nkl",IF(E33:AA33&lt;&gt;0,AVERAGE(E33:AA33),0))</f>
        <v>0</v>
      </c>
      <c r="AC33" s="82"/>
      <c r="AD33" s="83"/>
      <c r="AF33" s="31" t="s">
        <v>61</v>
      </c>
      <c r="AG33" s="33">
        <f t="shared" si="0"/>
        <v>0</v>
      </c>
      <c r="AH33" s="18">
        <f t="shared" si="1"/>
        <v>0</v>
      </c>
      <c r="AI33" s="16">
        <f t="shared" si="2"/>
        <v>0</v>
      </c>
      <c r="AJ33" s="16">
        <f t="shared" si="3"/>
        <v>0</v>
      </c>
      <c r="AK33" s="16">
        <f t="shared" si="4"/>
        <v>0</v>
      </c>
      <c r="AL33" s="16">
        <f t="shared" si="5"/>
        <v>0</v>
      </c>
      <c r="AM33" s="16">
        <f t="shared" si="6"/>
        <v>0</v>
      </c>
      <c r="AN33" s="43">
        <f t="shared" si="7"/>
        <v>0</v>
      </c>
      <c r="AT33" s="160" t="s">
        <v>62</v>
      </c>
      <c r="AU33" s="149" t="s">
        <v>63</v>
      </c>
      <c r="AV33" s="149" t="s">
        <v>64</v>
      </c>
      <c r="AW33" s="149" t="s">
        <v>65</v>
      </c>
      <c r="AX33" s="149" t="s">
        <v>66</v>
      </c>
      <c r="AY33" s="157" t="s">
        <v>67</v>
      </c>
    </row>
    <row r="34" spans="1:51" ht="12.75" customHeight="1" x14ac:dyDescent="0.25">
      <c r="A34" s="9" t="s">
        <v>68</v>
      </c>
      <c r="B34" s="21"/>
      <c r="C34" s="111"/>
      <c r="D34" s="79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1"/>
      <c r="AB34" s="77">
        <f t="array" ref="AB34">IF(ISERROR(IF(E34:AA34&lt;&gt;0,AVERAGE(E34:AA34),0)),"nkl",IF(E34:AA34&lt;&gt;0,AVERAGE(E34:AA34),0))</f>
        <v>0</v>
      </c>
      <c r="AC34" s="82"/>
      <c r="AD34" s="83"/>
      <c r="AF34" s="31" t="s">
        <v>68</v>
      </c>
      <c r="AG34" s="33">
        <f t="shared" si="0"/>
        <v>0</v>
      </c>
      <c r="AH34" s="18">
        <f t="shared" si="1"/>
        <v>0</v>
      </c>
      <c r="AI34" s="16">
        <f t="shared" si="2"/>
        <v>0</v>
      </c>
      <c r="AJ34" s="16">
        <f t="shared" si="3"/>
        <v>0</v>
      </c>
      <c r="AK34" s="16">
        <f t="shared" si="4"/>
        <v>0</v>
      </c>
      <c r="AL34" s="16">
        <f t="shared" si="5"/>
        <v>0</v>
      </c>
      <c r="AM34" s="16">
        <f t="shared" si="6"/>
        <v>0</v>
      </c>
      <c r="AN34" s="43">
        <f t="shared" si="7"/>
        <v>0</v>
      </c>
      <c r="AT34" s="161"/>
      <c r="AU34" s="150"/>
      <c r="AV34" s="150"/>
      <c r="AW34" s="150"/>
      <c r="AX34" s="150"/>
      <c r="AY34" s="158"/>
    </row>
    <row r="35" spans="1:51" x14ac:dyDescent="0.25">
      <c r="A35" s="10" t="s">
        <v>69</v>
      </c>
      <c r="B35" s="22"/>
      <c r="C35" s="112"/>
      <c r="D35" s="84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8">
        <f t="array" ref="AB35">IF(ISERROR(IF(E35:AA35&lt;&gt;0,AVERAGE(E35:AA35),0)),"nkl",IF(E35:AA35&lt;&gt;0,AVERAGE(E35:AA35),0))</f>
        <v>0</v>
      </c>
      <c r="AC35" s="87"/>
      <c r="AD35" s="89"/>
      <c r="AF35" s="32" t="s">
        <v>69</v>
      </c>
      <c r="AG35" s="34">
        <f t="shared" si="0"/>
        <v>0</v>
      </c>
      <c r="AH35" s="19">
        <f t="shared" si="1"/>
        <v>0</v>
      </c>
      <c r="AI35" s="44">
        <f t="shared" si="2"/>
        <v>0</v>
      </c>
      <c r="AJ35" s="44">
        <f t="shared" si="3"/>
        <v>0</v>
      </c>
      <c r="AK35" s="44">
        <f t="shared" si="4"/>
        <v>0</v>
      </c>
      <c r="AL35" s="44">
        <f t="shared" si="5"/>
        <v>0</v>
      </c>
      <c r="AM35" s="44">
        <f t="shared" si="6"/>
        <v>0</v>
      </c>
      <c r="AN35" s="45">
        <f t="shared" si="7"/>
        <v>0</v>
      </c>
      <c r="AT35" s="161"/>
      <c r="AU35" s="150"/>
      <c r="AV35" s="150"/>
      <c r="AW35" s="150"/>
      <c r="AX35" s="150"/>
      <c r="AY35" s="158"/>
    </row>
    <row r="36" spans="1:51" x14ac:dyDescent="0.25">
      <c r="A36" s="8" t="s">
        <v>70</v>
      </c>
      <c r="B36" s="20"/>
      <c r="C36" s="113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2"/>
      <c r="AB36" s="94">
        <f t="array" ref="AB36">IF(ISERROR(IF(E36:AA36&lt;&gt;0,AVERAGE(E36:AA36),0)),"nkl",IF(E36:AA36&lt;&gt;0,AVERAGE(E36:AA36),0))</f>
        <v>0</v>
      </c>
      <c r="AC36" s="76"/>
      <c r="AD36" s="78"/>
      <c r="AF36" s="30" t="s">
        <v>70</v>
      </c>
      <c r="AG36" s="24">
        <f t="shared" si="0"/>
        <v>0</v>
      </c>
      <c r="AH36" s="17">
        <f t="shared" si="1"/>
        <v>0</v>
      </c>
      <c r="AI36" s="41">
        <f t="shared" si="2"/>
        <v>0</v>
      </c>
      <c r="AJ36" s="41">
        <f t="shared" si="3"/>
        <v>0</v>
      </c>
      <c r="AK36" s="41">
        <f t="shared" si="4"/>
        <v>0</v>
      </c>
      <c r="AL36" s="41">
        <f t="shared" si="5"/>
        <v>0</v>
      </c>
      <c r="AM36" s="41">
        <f t="shared" si="6"/>
        <v>0</v>
      </c>
      <c r="AN36" s="42">
        <f t="shared" si="7"/>
        <v>0</v>
      </c>
      <c r="AT36" s="161"/>
      <c r="AU36" s="150"/>
      <c r="AV36" s="150"/>
      <c r="AW36" s="150"/>
      <c r="AX36" s="150"/>
      <c r="AY36" s="158"/>
    </row>
    <row r="37" spans="1:51" x14ac:dyDescent="0.25">
      <c r="A37" s="9" t="s">
        <v>71</v>
      </c>
      <c r="B37" s="21"/>
      <c r="C37" s="111"/>
      <c r="D37" s="79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1"/>
      <c r="AB37" s="77">
        <f t="array" ref="AB37">IF(ISERROR(IF(E37:AA37&lt;&gt;0,AVERAGE(E37:AA37),0)),"nkl",IF(E37:AA37&lt;&gt;0,AVERAGE(E37:AA37),0))</f>
        <v>0</v>
      </c>
      <c r="AC37" s="82"/>
      <c r="AD37" s="83"/>
      <c r="AF37" s="31" t="s">
        <v>71</v>
      </c>
      <c r="AG37" s="33">
        <f t="shared" si="0"/>
        <v>0</v>
      </c>
      <c r="AH37" s="18">
        <f t="shared" si="1"/>
        <v>0</v>
      </c>
      <c r="AI37" s="16">
        <f t="shared" si="2"/>
        <v>0</v>
      </c>
      <c r="AJ37" s="16">
        <f t="shared" si="3"/>
        <v>0</v>
      </c>
      <c r="AK37" s="16">
        <f t="shared" si="4"/>
        <v>0</v>
      </c>
      <c r="AL37" s="16">
        <f t="shared" si="5"/>
        <v>0</v>
      </c>
      <c r="AM37" s="16">
        <f t="shared" si="6"/>
        <v>0</v>
      </c>
      <c r="AN37" s="43">
        <f t="shared" si="7"/>
        <v>0</v>
      </c>
      <c r="AT37" s="161"/>
      <c r="AU37" s="150"/>
      <c r="AV37" s="150"/>
      <c r="AW37" s="150"/>
      <c r="AX37" s="150"/>
      <c r="AY37" s="158"/>
    </row>
    <row r="38" spans="1:51" x14ac:dyDescent="0.25">
      <c r="A38" s="9" t="s">
        <v>72</v>
      </c>
      <c r="B38" s="21"/>
      <c r="C38" s="111"/>
      <c r="D38" s="79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1"/>
      <c r="AB38" s="77">
        <f t="array" ref="AB38">IF(ISERROR(IF(E38:AA38&lt;&gt;0,AVERAGE(E38:AA38),0)),"nkl",IF(E38:AA38&lt;&gt;0,AVERAGE(E38:AA38),0))</f>
        <v>0</v>
      </c>
      <c r="AC38" s="82"/>
      <c r="AD38" s="83"/>
      <c r="AF38" s="31" t="s">
        <v>72</v>
      </c>
      <c r="AG38" s="33">
        <f t="shared" si="0"/>
        <v>0</v>
      </c>
      <c r="AH38" s="18">
        <f t="shared" si="1"/>
        <v>0</v>
      </c>
      <c r="AI38" s="16">
        <f t="shared" si="2"/>
        <v>0</v>
      </c>
      <c r="AJ38" s="16">
        <f t="shared" si="3"/>
        <v>0</v>
      </c>
      <c r="AK38" s="16">
        <f t="shared" si="4"/>
        <v>0</v>
      </c>
      <c r="AL38" s="16">
        <f t="shared" si="5"/>
        <v>0</v>
      </c>
      <c r="AM38" s="16">
        <f t="shared" si="6"/>
        <v>0</v>
      </c>
      <c r="AN38" s="43">
        <f t="shared" si="7"/>
        <v>0</v>
      </c>
      <c r="AT38" s="161"/>
      <c r="AU38" s="150"/>
      <c r="AV38" s="150"/>
      <c r="AW38" s="150"/>
      <c r="AX38" s="150"/>
      <c r="AY38" s="158"/>
    </row>
    <row r="39" spans="1:51" x14ac:dyDescent="0.25">
      <c r="A39" s="9" t="s">
        <v>73</v>
      </c>
      <c r="B39" s="21"/>
      <c r="C39" s="111"/>
      <c r="D39" s="79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1"/>
      <c r="AB39" s="77">
        <f t="array" ref="AB39">IF(ISERROR(IF(E39:AA39&lt;&gt;0,AVERAGE(E39:AA39),0)),"nkl",IF(E39:AA39&lt;&gt;0,AVERAGE(E39:AA39),0))</f>
        <v>0</v>
      </c>
      <c r="AC39" s="82"/>
      <c r="AD39" s="83"/>
      <c r="AF39" s="31" t="s">
        <v>73</v>
      </c>
      <c r="AG39" s="33">
        <f t="shared" si="0"/>
        <v>0</v>
      </c>
      <c r="AH39" s="18">
        <f t="shared" si="1"/>
        <v>0</v>
      </c>
      <c r="AI39" s="16">
        <f t="shared" si="2"/>
        <v>0</v>
      </c>
      <c r="AJ39" s="16">
        <f t="shared" si="3"/>
        <v>0</v>
      </c>
      <c r="AK39" s="16">
        <f t="shared" si="4"/>
        <v>0</v>
      </c>
      <c r="AL39" s="16">
        <f t="shared" si="5"/>
        <v>0</v>
      </c>
      <c r="AM39" s="16">
        <f t="shared" si="6"/>
        <v>0</v>
      </c>
      <c r="AN39" s="43">
        <f t="shared" si="7"/>
        <v>0</v>
      </c>
      <c r="AT39" s="161"/>
      <c r="AU39" s="150"/>
      <c r="AV39" s="150"/>
      <c r="AW39" s="150"/>
      <c r="AX39" s="150"/>
      <c r="AY39" s="158"/>
    </row>
    <row r="40" spans="1:51" x14ac:dyDescent="0.25">
      <c r="A40" s="9" t="s">
        <v>74</v>
      </c>
      <c r="B40" s="21"/>
      <c r="C40" s="111"/>
      <c r="D40" s="79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1"/>
      <c r="AB40" s="77">
        <f t="array" ref="AB40">IF(ISERROR(IF(E40:AA40&lt;&gt;0,AVERAGE(E40:AA40),0)),"nkl",IF(E40:AA40&lt;&gt;0,AVERAGE(E40:AA40),0))</f>
        <v>0</v>
      </c>
      <c r="AC40" s="82"/>
      <c r="AD40" s="83"/>
      <c r="AF40" s="31" t="s">
        <v>74</v>
      </c>
      <c r="AG40" s="33">
        <f t="shared" si="0"/>
        <v>0</v>
      </c>
      <c r="AH40" s="18">
        <f t="shared" si="1"/>
        <v>0</v>
      </c>
      <c r="AI40" s="16">
        <f t="shared" si="2"/>
        <v>0</v>
      </c>
      <c r="AJ40" s="16">
        <f t="shared" si="3"/>
        <v>0</v>
      </c>
      <c r="AK40" s="16">
        <f t="shared" si="4"/>
        <v>0</v>
      </c>
      <c r="AL40" s="16">
        <f t="shared" si="5"/>
        <v>0</v>
      </c>
      <c r="AM40" s="16">
        <f t="shared" si="6"/>
        <v>0</v>
      </c>
      <c r="AN40" s="43">
        <f t="shared" si="7"/>
        <v>0</v>
      </c>
      <c r="AT40" s="161"/>
      <c r="AU40" s="150"/>
      <c r="AV40" s="150"/>
      <c r="AW40" s="150"/>
      <c r="AX40" s="150"/>
      <c r="AY40" s="158"/>
    </row>
    <row r="41" spans="1:51" x14ac:dyDescent="0.25">
      <c r="A41" s="10" t="s">
        <v>75</v>
      </c>
      <c r="B41" s="22"/>
      <c r="C41" s="112"/>
      <c r="D41" s="84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6"/>
      <c r="AB41" s="77">
        <f t="array" ref="AB41">IF(ISERROR(IF(E41:AA41&lt;&gt;0,AVERAGE(E41:AA41),0)),"nkl",IF(E41:AA41&lt;&gt;0,AVERAGE(E41:AA41),0))</f>
        <v>0</v>
      </c>
      <c r="AC41" s="87"/>
      <c r="AD41" s="89"/>
      <c r="AF41" s="32" t="s">
        <v>75</v>
      </c>
      <c r="AG41" s="34">
        <f t="shared" si="0"/>
        <v>0</v>
      </c>
      <c r="AH41" s="19">
        <f t="shared" si="1"/>
        <v>0</v>
      </c>
      <c r="AI41" s="44">
        <f t="shared" si="2"/>
        <v>0</v>
      </c>
      <c r="AJ41" s="44">
        <f t="shared" si="3"/>
        <v>0</v>
      </c>
      <c r="AK41" s="44">
        <f t="shared" si="4"/>
        <v>0</v>
      </c>
      <c r="AL41" s="44">
        <f t="shared" si="5"/>
        <v>0</v>
      </c>
      <c r="AM41" s="44">
        <f t="shared" si="6"/>
        <v>0</v>
      </c>
      <c r="AN41" s="45">
        <f t="shared" si="7"/>
        <v>0</v>
      </c>
      <c r="AT41" s="161"/>
      <c r="AU41" s="150"/>
      <c r="AV41" s="150"/>
      <c r="AW41" s="150"/>
      <c r="AX41" s="150"/>
      <c r="AY41" s="158"/>
    </row>
    <row r="42" spans="1:51" x14ac:dyDescent="0.25">
      <c r="B42" s="4"/>
      <c r="AA42" s="122" t="s">
        <v>76</v>
      </c>
      <c r="AB42" s="123"/>
      <c r="AC42" s="114">
        <f>SUM(AC6:AC41)</f>
        <v>0</v>
      </c>
      <c r="AD42" s="114">
        <f>SUM(AD6:AD41)</f>
        <v>0</v>
      </c>
      <c r="AT42" s="161"/>
      <c r="AU42" s="150"/>
      <c r="AV42" s="150"/>
      <c r="AW42" s="150"/>
      <c r="AX42" s="150"/>
      <c r="AY42" s="158"/>
    </row>
    <row r="43" spans="1:51" x14ac:dyDescent="0.25">
      <c r="B43" s="49"/>
      <c r="C43" s="46" t="s">
        <v>10</v>
      </c>
      <c r="D43" s="95">
        <f>COUNTIF(D6:D41,6)</f>
        <v>0</v>
      </c>
      <c r="E43" s="96">
        <f>COUNTIF(E6:E41,6)</f>
        <v>0</v>
      </c>
      <c r="F43" s="96">
        <f t="shared" ref="F43:AA43" si="8">COUNTIF(F6:F41,6)</f>
        <v>0</v>
      </c>
      <c r="G43" s="96">
        <f t="shared" si="8"/>
        <v>0</v>
      </c>
      <c r="H43" s="96">
        <f t="shared" si="8"/>
        <v>0</v>
      </c>
      <c r="I43" s="96">
        <f t="shared" si="8"/>
        <v>0</v>
      </c>
      <c r="J43" s="96">
        <f t="shared" si="8"/>
        <v>0</v>
      </c>
      <c r="K43" s="96">
        <f t="shared" si="8"/>
        <v>0</v>
      </c>
      <c r="L43" s="96">
        <f t="shared" si="8"/>
        <v>0</v>
      </c>
      <c r="M43" s="96">
        <f t="shared" si="8"/>
        <v>0</v>
      </c>
      <c r="N43" s="96">
        <f t="shared" si="8"/>
        <v>0</v>
      </c>
      <c r="O43" s="96">
        <f t="shared" si="8"/>
        <v>0</v>
      </c>
      <c r="P43" s="96">
        <f t="shared" si="8"/>
        <v>0</v>
      </c>
      <c r="Q43" s="96">
        <f t="shared" si="8"/>
        <v>0</v>
      </c>
      <c r="R43" s="96">
        <f t="shared" ref="R43:Y43" si="9">COUNTIF(R6:R41,6)</f>
        <v>0</v>
      </c>
      <c r="S43" s="96">
        <f t="shared" si="9"/>
        <v>0</v>
      </c>
      <c r="T43" s="96">
        <f t="shared" si="9"/>
        <v>0</v>
      </c>
      <c r="U43" s="96">
        <f t="shared" si="9"/>
        <v>0</v>
      </c>
      <c r="V43" s="96">
        <f t="shared" si="9"/>
        <v>0</v>
      </c>
      <c r="W43" s="96">
        <f t="shared" si="9"/>
        <v>0</v>
      </c>
      <c r="X43" s="96">
        <f t="shared" si="9"/>
        <v>0</v>
      </c>
      <c r="Y43" s="96">
        <f t="shared" si="9"/>
        <v>0</v>
      </c>
      <c r="Z43" s="96">
        <f t="shared" si="8"/>
        <v>0</v>
      </c>
      <c r="AA43" s="96">
        <f t="shared" si="8"/>
        <v>0</v>
      </c>
      <c r="AB43" s="97">
        <f>SUM(D43:AA43)</f>
        <v>0</v>
      </c>
      <c r="AT43" s="161"/>
      <c r="AU43" s="150"/>
      <c r="AV43" s="150"/>
      <c r="AW43" s="150"/>
      <c r="AX43" s="150"/>
      <c r="AY43" s="158"/>
    </row>
    <row r="44" spans="1:51" x14ac:dyDescent="0.25">
      <c r="B44" s="49"/>
      <c r="C44" s="47" t="s">
        <v>11</v>
      </c>
      <c r="D44" s="98">
        <f>COUNTIF(D6:D41,5)</f>
        <v>0</v>
      </c>
      <c r="E44" s="99">
        <f>COUNTIF(E6:E41,5)</f>
        <v>0</v>
      </c>
      <c r="F44" s="99">
        <f t="shared" ref="F44:AA44" si="10">COUNTIF(F6:F41,5)</f>
        <v>0</v>
      </c>
      <c r="G44" s="99">
        <f t="shared" si="10"/>
        <v>0</v>
      </c>
      <c r="H44" s="99">
        <f t="shared" si="10"/>
        <v>0</v>
      </c>
      <c r="I44" s="99">
        <f t="shared" si="10"/>
        <v>0</v>
      </c>
      <c r="J44" s="99">
        <f t="shared" si="10"/>
        <v>0</v>
      </c>
      <c r="K44" s="99">
        <f t="shared" si="10"/>
        <v>0</v>
      </c>
      <c r="L44" s="99">
        <f t="shared" si="10"/>
        <v>0</v>
      </c>
      <c r="M44" s="99">
        <f t="shared" si="10"/>
        <v>0</v>
      </c>
      <c r="N44" s="99">
        <f t="shared" si="10"/>
        <v>0</v>
      </c>
      <c r="O44" s="99">
        <f t="shared" si="10"/>
        <v>0</v>
      </c>
      <c r="P44" s="99">
        <f t="shared" si="10"/>
        <v>0</v>
      </c>
      <c r="Q44" s="99">
        <f t="shared" si="10"/>
        <v>0</v>
      </c>
      <c r="R44" s="99">
        <f t="shared" ref="R44:Y44" si="11">COUNTIF(R6:R41,5)</f>
        <v>0</v>
      </c>
      <c r="S44" s="99">
        <f t="shared" si="11"/>
        <v>0</v>
      </c>
      <c r="T44" s="99">
        <f t="shared" si="11"/>
        <v>0</v>
      </c>
      <c r="U44" s="99">
        <f t="shared" si="11"/>
        <v>0</v>
      </c>
      <c r="V44" s="99">
        <f t="shared" si="11"/>
        <v>0</v>
      </c>
      <c r="W44" s="99">
        <f t="shared" si="11"/>
        <v>0</v>
      </c>
      <c r="X44" s="99">
        <f t="shared" si="11"/>
        <v>0</v>
      </c>
      <c r="Y44" s="99">
        <f t="shared" si="11"/>
        <v>0</v>
      </c>
      <c r="Z44" s="99">
        <f t="shared" si="10"/>
        <v>0</v>
      </c>
      <c r="AA44" s="99">
        <f t="shared" si="10"/>
        <v>0</v>
      </c>
      <c r="AB44" s="100">
        <f t="shared" ref="AB44:AB49" si="12">SUM(D44:AA44)</f>
        <v>0</v>
      </c>
      <c r="AF44" s="119" t="s">
        <v>77</v>
      </c>
      <c r="AG44" s="120"/>
      <c r="AH44" s="120"/>
      <c r="AI44" s="120"/>
      <c r="AJ44" s="120"/>
      <c r="AK44" s="120"/>
      <c r="AL44" s="121"/>
      <c r="AM44" s="119" t="s">
        <v>78</v>
      </c>
      <c r="AN44" s="120"/>
      <c r="AO44" s="120"/>
      <c r="AP44" s="120"/>
      <c r="AQ44" s="120"/>
      <c r="AR44" s="120"/>
      <c r="AS44" s="120"/>
      <c r="AT44" s="161"/>
      <c r="AU44" s="150"/>
      <c r="AV44" s="150"/>
      <c r="AW44" s="150"/>
      <c r="AX44" s="150"/>
      <c r="AY44" s="158"/>
    </row>
    <row r="45" spans="1:51" x14ac:dyDescent="0.25">
      <c r="B45" s="49"/>
      <c r="C45" s="47" t="s">
        <v>12</v>
      </c>
      <c r="D45" s="98">
        <f>COUNTIF(D6:D41,4)</f>
        <v>0</v>
      </c>
      <c r="E45" s="99">
        <f>COUNTIF(E6:E41,4)</f>
        <v>0</v>
      </c>
      <c r="F45" s="99">
        <f t="shared" ref="F45:AA45" si="13">COUNTIF(F6:F41,4)</f>
        <v>0</v>
      </c>
      <c r="G45" s="99">
        <f t="shared" si="13"/>
        <v>0</v>
      </c>
      <c r="H45" s="99">
        <f t="shared" si="13"/>
        <v>0</v>
      </c>
      <c r="I45" s="99">
        <f t="shared" si="13"/>
        <v>0</v>
      </c>
      <c r="J45" s="99">
        <f t="shared" si="13"/>
        <v>0</v>
      </c>
      <c r="K45" s="99">
        <f t="shared" si="13"/>
        <v>0</v>
      </c>
      <c r="L45" s="99">
        <f t="shared" si="13"/>
        <v>0</v>
      </c>
      <c r="M45" s="99">
        <f t="shared" si="13"/>
        <v>0</v>
      </c>
      <c r="N45" s="99">
        <f t="shared" si="13"/>
        <v>0</v>
      </c>
      <c r="O45" s="99">
        <f t="shared" si="13"/>
        <v>0</v>
      </c>
      <c r="P45" s="99">
        <f t="shared" si="13"/>
        <v>0</v>
      </c>
      <c r="Q45" s="99">
        <f t="shared" si="13"/>
        <v>0</v>
      </c>
      <c r="R45" s="99">
        <f t="shared" ref="R45:Y45" si="14">COUNTIF(R6:R41,4)</f>
        <v>0</v>
      </c>
      <c r="S45" s="99">
        <f t="shared" si="14"/>
        <v>0</v>
      </c>
      <c r="T45" s="99">
        <f t="shared" si="14"/>
        <v>0</v>
      </c>
      <c r="U45" s="99">
        <f t="shared" si="14"/>
        <v>0</v>
      </c>
      <c r="V45" s="99">
        <f t="shared" si="14"/>
        <v>0</v>
      </c>
      <c r="W45" s="99">
        <f t="shared" si="14"/>
        <v>0</v>
      </c>
      <c r="X45" s="99">
        <f t="shared" si="14"/>
        <v>0</v>
      </c>
      <c r="Y45" s="99">
        <f t="shared" si="14"/>
        <v>0</v>
      </c>
      <c r="Z45" s="99">
        <f t="shared" si="13"/>
        <v>0</v>
      </c>
      <c r="AA45" s="99">
        <f t="shared" si="13"/>
        <v>0</v>
      </c>
      <c r="AB45" s="100">
        <f t="shared" si="12"/>
        <v>0</v>
      </c>
      <c r="AF45" s="36" t="s">
        <v>4</v>
      </c>
      <c r="AG45" s="37" t="s">
        <v>5</v>
      </c>
      <c r="AH45" s="152" t="s">
        <v>79</v>
      </c>
      <c r="AI45" s="152"/>
      <c r="AJ45" s="152"/>
      <c r="AK45" s="152"/>
      <c r="AL45" s="153"/>
      <c r="AM45" s="36" t="s">
        <v>4</v>
      </c>
      <c r="AN45" s="152" t="s">
        <v>5</v>
      </c>
      <c r="AO45" s="152"/>
      <c r="AP45" s="152"/>
      <c r="AQ45" s="152"/>
      <c r="AR45" s="152"/>
      <c r="AS45" s="153"/>
      <c r="AT45" s="162"/>
      <c r="AU45" s="151"/>
      <c r="AV45" s="151"/>
      <c r="AW45" s="151"/>
      <c r="AX45" s="151"/>
      <c r="AY45" s="159"/>
    </row>
    <row r="46" spans="1:51" x14ac:dyDescent="0.25">
      <c r="B46" s="49"/>
      <c r="C46" s="47" t="s">
        <v>13</v>
      </c>
      <c r="D46" s="98">
        <f>COUNTIF(D6:D41,3)</f>
        <v>0</v>
      </c>
      <c r="E46" s="99">
        <f>COUNTIF(E6:E41,3)</f>
        <v>0</v>
      </c>
      <c r="F46" s="99">
        <f t="shared" ref="F46:AA46" si="15">COUNTIF(F6:F41,3)</f>
        <v>0</v>
      </c>
      <c r="G46" s="99">
        <f t="shared" si="15"/>
        <v>0</v>
      </c>
      <c r="H46" s="99">
        <f t="shared" si="15"/>
        <v>0</v>
      </c>
      <c r="I46" s="99">
        <f t="shared" si="15"/>
        <v>0</v>
      </c>
      <c r="J46" s="99">
        <f t="shared" si="15"/>
        <v>0</v>
      </c>
      <c r="K46" s="99">
        <f t="shared" si="15"/>
        <v>0</v>
      </c>
      <c r="L46" s="99">
        <f t="shared" si="15"/>
        <v>0</v>
      </c>
      <c r="M46" s="99">
        <f t="shared" si="15"/>
        <v>0</v>
      </c>
      <c r="N46" s="99">
        <f t="shared" si="15"/>
        <v>0</v>
      </c>
      <c r="O46" s="99">
        <f t="shared" si="15"/>
        <v>0</v>
      </c>
      <c r="P46" s="99">
        <f t="shared" si="15"/>
        <v>0</v>
      </c>
      <c r="Q46" s="99">
        <f t="shared" si="15"/>
        <v>0</v>
      </c>
      <c r="R46" s="99">
        <f t="shared" ref="R46:Y46" si="16">COUNTIF(R6:R41,3)</f>
        <v>0</v>
      </c>
      <c r="S46" s="99">
        <f t="shared" si="16"/>
        <v>0</v>
      </c>
      <c r="T46" s="99">
        <f t="shared" si="16"/>
        <v>0</v>
      </c>
      <c r="U46" s="99">
        <f t="shared" si="16"/>
        <v>0</v>
      </c>
      <c r="V46" s="99">
        <f t="shared" si="16"/>
        <v>0</v>
      </c>
      <c r="W46" s="99">
        <f t="shared" si="16"/>
        <v>0</v>
      </c>
      <c r="X46" s="99">
        <f t="shared" si="16"/>
        <v>0</v>
      </c>
      <c r="Y46" s="99">
        <f t="shared" si="16"/>
        <v>0</v>
      </c>
      <c r="Z46" s="99">
        <f t="shared" si="15"/>
        <v>0</v>
      </c>
      <c r="AA46" s="99">
        <f t="shared" si="15"/>
        <v>0</v>
      </c>
      <c r="AB46" s="100">
        <f t="shared" si="12"/>
        <v>0</v>
      </c>
      <c r="AE46" s="3"/>
      <c r="AF46" s="50"/>
      <c r="AG46" s="53"/>
      <c r="AH46" s="147"/>
      <c r="AI46" s="147"/>
      <c r="AJ46" s="147"/>
      <c r="AK46" s="147"/>
      <c r="AL46" s="148"/>
      <c r="AM46" s="50"/>
      <c r="AN46" s="147"/>
      <c r="AO46" s="147"/>
      <c r="AP46" s="147"/>
      <c r="AQ46" s="147"/>
      <c r="AR46" s="147"/>
      <c r="AS46" s="147"/>
      <c r="AT46" s="56"/>
      <c r="AU46" s="56"/>
      <c r="AV46" s="56"/>
      <c r="AW46" s="56"/>
      <c r="AX46" s="56"/>
      <c r="AY46" s="57"/>
    </row>
    <row r="47" spans="1:51" x14ac:dyDescent="0.25">
      <c r="B47" s="49"/>
      <c r="C47" s="47" t="s">
        <v>14</v>
      </c>
      <c r="D47" s="98">
        <f>COUNTIF(D6:D41,2)</f>
        <v>0</v>
      </c>
      <c r="E47" s="99">
        <f>COUNTIF(E6:E41,2)</f>
        <v>0</v>
      </c>
      <c r="F47" s="99">
        <f t="shared" ref="F47:AA47" si="17">COUNTIF(F6:F41,2)</f>
        <v>0</v>
      </c>
      <c r="G47" s="99">
        <f t="shared" si="17"/>
        <v>0</v>
      </c>
      <c r="H47" s="99">
        <f t="shared" si="17"/>
        <v>0</v>
      </c>
      <c r="I47" s="99">
        <f t="shared" si="17"/>
        <v>0</v>
      </c>
      <c r="J47" s="99">
        <f t="shared" si="17"/>
        <v>0</v>
      </c>
      <c r="K47" s="99">
        <f t="shared" si="17"/>
        <v>0</v>
      </c>
      <c r="L47" s="99">
        <f t="shared" si="17"/>
        <v>0</v>
      </c>
      <c r="M47" s="99">
        <f t="shared" si="17"/>
        <v>0</v>
      </c>
      <c r="N47" s="99">
        <f t="shared" si="17"/>
        <v>0</v>
      </c>
      <c r="O47" s="99">
        <f t="shared" si="17"/>
        <v>0</v>
      </c>
      <c r="P47" s="99">
        <f t="shared" si="17"/>
        <v>0</v>
      </c>
      <c r="Q47" s="99">
        <f t="shared" si="17"/>
        <v>0</v>
      </c>
      <c r="R47" s="99">
        <f t="shared" ref="R47:Y47" si="18">COUNTIF(R6:R41,2)</f>
        <v>0</v>
      </c>
      <c r="S47" s="99">
        <f t="shared" si="18"/>
        <v>0</v>
      </c>
      <c r="T47" s="99">
        <f t="shared" si="18"/>
        <v>0</v>
      </c>
      <c r="U47" s="99">
        <f t="shared" si="18"/>
        <v>0</v>
      </c>
      <c r="V47" s="99">
        <f t="shared" si="18"/>
        <v>0</v>
      </c>
      <c r="W47" s="99">
        <f t="shared" si="18"/>
        <v>0</v>
      </c>
      <c r="X47" s="99">
        <f t="shared" si="18"/>
        <v>0</v>
      </c>
      <c r="Y47" s="99">
        <f t="shared" si="18"/>
        <v>0</v>
      </c>
      <c r="Z47" s="99">
        <f t="shared" si="17"/>
        <v>0</v>
      </c>
      <c r="AA47" s="99">
        <f t="shared" si="17"/>
        <v>0</v>
      </c>
      <c r="AB47" s="100">
        <f t="shared" si="12"/>
        <v>0</v>
      </c>
      <c r="AF47" s="51"/>
      <c r="AG47" s="54"/>
      <c r="AH47" s="129"/>
      <c r="AI47" s="129"/>
      <c r="AJ47" s="129"/>
      <c r="AK47" s="129"/>
      <c r="AL47" s="130"/>
      <c r="AM47" s="51"/>
      <c r="AN47" s="129"/>
      <c r="AO47" s="129"/>
      <c r="AP47" s="129"/>
      <c r="AQ47" s="129"/>
      <c r="AR47" s="129"/>
      <c r="AS47" s="129"/>
      <c r="AT47" s="58"/>
      <c r="AU47" s="58"/>
      <c r="AV47" s="58"/>
      <c r="AW47" s="58"/>
      <c r="AX47" s="58"/>
      <c r="AY47" s="59"/>
    </row>
    <row r="48" spans="1:51" x14ac:dyDescent="0.25">
      <c r="B48" s="49"/>
      <c r="C48" s="47" t="s">
        <v>15</v>
      </c>
      <c r="D48" s="98">
        <f>COUNTIF(D6:D41,1)</f>
        <v>0</v>
      </c>
      <c r="E48" s="99">
        <f>COUNTIF(E6:E41,1)</f>
        <v>0</v>
      </c>
      <c r="F48" s="99">
        <f t="shared" ref="F48:AA48" si="19">COUNTIF(F6:F41,1)</f>
        <v>0</v>
      </c>
      <c r="G48" s="99">
        <f t="shared" si="19"/>
        <v>0</v>
      </c>
      <c r="H48" s="99">
        <f t="shared" si="19"/>
        <v>0</v>
      </c>
      <c r="I48" s="99">
        <f t="shared" si="19"/>
        <v>0</v>
      </c>
      <c r="J48" s="99">
        <f t="shared" si="19"/>
        <v>0</v>
      </c>
      <c r="K48" s="99">
        <f t="shared" si="19"/>
        <v>0</v>
      </c>
      <c r="L48" s="99">
        <f t="shared" si="19"/>
        <v>0</v>
      </c>
      <c r="M48" s="99">
        <f t="shared" si="19"/>
        <v>0</v>
      </c>
      <c r="N48" s="99">
        <f t="shared" si="19"/>
        <v>0</v>
      </c>
      <c r="O48" s="99">
        <f t="shared" si="19"/>
        <v>0</v>
      </c>
      <c r="P48" s="99">
        <f t="shared" si="19"/>
        <v>0</v>
      </c>
      <c r="Q48" s="99">
        <f t="shared" si="19"/>
        <v>0</v>
      </c>
      <c r="R48" s="99">
        <f t="shared" ref="R48:Y48" si="20">COUNTIF(R6:R41,1)</f>
        <v>0</v>
      </c>
      <c r="S48" s="99">
        <f t="shared" si="20"/>
        <v>0</v>
      </c>
      <c r="T48" s="99">
        <f t="shared" si="20"/>
        <v>0</v>
      </c>
      <c r="U48" s="99">
        <f t="shared" si="20"/>
        <v>0</v>
      </c>
      <c r="V48" s="99">
        <f t="shared" si="20"/>
        <v>0</v>
      </c>
      <c r="W48" s="99">
        <f t="shared" si="20"/>
        <v>0</v>
      </c>
      <c r="X48" s="99">
        <f t="shared" si="20"/>
        <v>0</v>
      </c>
      <c r="Y48" s="99">
        <f t="shared" si="20"/>
        <v>0</v>
      </c>
      <c r="Z48" s="99">
        <f t="shared" si="19"/>
        <v>0</v>
      </c>
      <c r="AA48" s="99">
        <f t="shared" si="19"/>
        <v>0</v>
      </c>
      <c r="AB48" s="100">
        <f t="shared" si="12"/>
        <v>0</v>
      </c>
      <c r="AF48" s="51"/>
      <c r="AG48" s="54"/>
      <c r="AH48" s="129"/>
      <c r="AI48" s="129"/>
      <c r="AJ48" s="129"/>
      <c r="AK48" s="129"/>
      <c r="AL48" s="130"/>
      <c r="AM48" s="51"/>
      <c r="AN48" s="129"/>
      <c r="AO48" s="129"/>
      <c r="AP48" s="129"/>
      <c r="AQ48" s="129"/>
      <c r="AR48" s="129"/>
      <c r="AS48" s="129"/>
      <c r="AT48" s="58"/>
      <c r="AU48" s="58"/>
      <c r="AV48" s="58"/>
      <c r="AW48" s="58"/>
      <c r="AX48" s="58"/>
      <c r="AY48" s="59"/>
    </row>
    <row r="49" spans="1:51" x14ac:dyDescent="0.25">
      <c r="B49" s="49"/>
      <c r="C49" s="48" t="s">
        <v>16</v>
      </c>
      <c r="D49" s="101">
        <f>COUNTIF(D6:D41,"n")</f>
        <v>0</v>
      </c>
      <c r="E49" s="102">
        <f>COUNTIF(E6:E41,"n")</f>
        <v>0</v>
      </c>
      <c r="F49" s="102">
        <f t="shared" ref="F49:Z49" si="21">COUNTIF(F6:F41,"n")</f>
        <v>0</v>
      </c>
      <c r="G49" s="102">
        <f t="shared" si="21"/>
        <v>0</v>
      </c>
      <c r="H49" s="102">
        <f t="shared" si="21"/>
        <v>0</v>
      </c>
      <c r="I49" s="102">
        <f t="shared" si="21"/>
        <v>0</v>
      </c>
      <c r="J49" s="102">
        <f t="shared" si="21"/>
        <v>0</v>
      </c>
      <c r="K49" s="102">
        <f t="shared" si="21"/>
        <v>0</v>
      </c>
      <c r="L49" s="102">
        <f t="shared" si="21"/>
        <v>0</v>
      </c>
      <c r="M49" s="102">
        <f t="shared" si="21"/>
        <v>0</v>
      </c>
      <c r="N49" s="102">
        <f t="shared" si="21"/>
        <v>0</v>
      </c>
      <c r="O49" s="102">
        <f t="shared" si="21"/>
        <v>0</v>
      </c>
      <c r="P49" s="102">
        <f t="shared" si="21"/>
        <v>0</v>
      </c>
      <c r="Q49" s="102">
        <f t="shared" si="21"/>
        <v>0</v>
      </c>
      <c r="R49" s="102">
        <f t="shared" si="21"/>
        <v>0</v>
      </c>
      <c r="S49" s="102">
        <f t="shared" si="21"/>
        <v>0</v>
      </c>
      <c r="T49" s="102">
        <f t="shared" si="21"/>
        <v>0</v>
      </c>
      <c r="U49" s="102">
        <f t="shared" si="21"/>
        <v>0</v>
      </c>
      <c r="V49" s="102">
        <f t="shared" si="21"/>
        <v>0</v>
      </c>
      <c r="W49" s="102">
        <f t="shared" si="21"/>
        <v>0</v>
      </c>
      <c r="X49" s="102">
        <f t="shared" si="21"/>
        <v>0</v>
      </c>
      <c r="Y49" s="102">
        <f t="shared" si="21"/>
        <v>0</v>
      </c>
      <c r="Z49" s="102">
        <f t="shared" si="21"/>
        <v>0</v>
      </c>
      <c r="AA49" s="102">
        <f>COUNTIF(AA6:AA41,"n")</f>
        <v>0</v>
      </c>
      <c r="AB49" s="103">
        <f t="shared" si="12"/>
        <v>0</v>
      </c>
      <c r="AF49" s="51"/>
      <c r="AG49" s="54"/>
      <c r="AH49" s="129"/>
      <c r="AI49" s="129"/>
      <c r="AJ49" s="129"/>
      <c r="AK49" s="129"/>
      <c r="AL49" s="130"/>
      <c r="AM49" s="51"/>
      <c r="AN49" s="129"/>
      <c r="AO49" s="129"/>
      <c r="AP49" s="129"/>
      <c r="AQ49" s="129"/>
      <c r="AR49" s="129"/>
      <c r="AS49" s="129"/>
      <c r="AT49" s="58"/>
      <c r="AU49" s="58"/>
      <c r="AV49" s="58"/>
      <c r="AW49" s="58"/>
      <c r="AX49" s="58"/>
      <c r="AY49" s="59"/>
    </row>
    <row r="50" spans="1:51" x14ac:dyDescent="0.25">
      <c r="AF50" s="51"/>
      <c r="AG50" s="54"/>
      <c r="AH50" s="129"/>
      <c r="AI50" s="129"/>
      <c r="AJ50" s="129"/>
      <c r="AK50" s="129"/>
      <c r="AL50" s="130"/>
      <c r="AM50" s="51"/>
      <c r="AN50" s="129"/>
      <c r="AO50" s="129"/>
      <c r="AP50" s="129"/>
      <c r="AQ50" s="129"/>
      <c r="AR50" s="129"/>
      <c r="AS50" s="129"/>
      <c r="AT50" s="58"/>
      <c r="AU50" s="58"/>
      <c r="AV50" s="58"/>
      <c r="AW50" s="58"/>
      <c r="AX50" s="58"/>
      <c r="AY50" s="59"/>
    </row>
    <row r="51" spans="1:51" x14ac:dyDescent="0.25">
      <c r="AF51" s="119" t="s">
        <v>80</v>
      </c>
      <c r="AG51" s="120"/>
      <c r="AH51" s="120"/>
      <c r="AI51" s="120"/>
      <c r="AJ51" s="120"/>
      <c r="AK51" s="120"/>
      <c r="AL51" s="121"/>
      <c r="AM51" s="51"/>
      <c r="AN51" s="129"/>
      <c r="AO51" s="129"/>
      <c r="AP51" s="129"/>
      <c r="AQ51" s="129"/>
      <c r="AR51" s="129"/>
      <c r="AS51" s="129"/>
      <c r="AT51" s="58"/>
      <c r="AU51" s="58"/>
      <c r="AV51" s="58"/>
      <c r="AW51" s="58"/>
      <c r="AX51" s="58"/>
      <c r="AY51" s="59"/>
    </row>
    <row r="52" spans="1:51" ht="12.75" customHeight="1" x14ac:dyDescent="0.25">
      <c r="AF52" s="36" t="s">
        <v>4</v>
      </c>
      <c r="AG52" s="37" t="s">
        <v>5</v>
      </c>
      <c r="AH52" s="152" t="s">
        <v>79</v>
      </c>
      <c r="AI52" s="152"/>
      <c r="AJ52" s="152"/>
      <c r="AK52" s="152"/>
      <c r="AL52" s="153"/>
      <c r="AM52" s="51"/>
      <c r="AN52" s="129"/>
      <c r="AO52" s="129"/>
      <c r="AP52" s="129"/>
      <c r="AQ52" s="129"/>
      <c r="AR52" s="129"/>
      <c r="AS52" s="129"/>
      <c r="AT52" s="58"/>
      <c r="AU52" s="58"/>
      <c r="AV52" s="58"/>
      <c r="AW52" s="58"/>
      <c r="AX52" s="58"/>
      <c r="AY52" s="59"/>
    </row>
    <row r="53" spans="1:51" ht="12.75" customHeight="1" x14ac:dyDescent="0.25">
      <c r="AF53" s="51"/>
      <c r="AG53" s="54"/>
      <c r="AH53" s="129"/>
      <c r="AI53" s="129"/>
      <c r="AJ53" s="129"/>
      <c r="AK53" s="129"/>
      <c r="AL53" s="130"/>
      <c r="AM53" s="51"/>
      <c r="AN53" s="129"/>
      <c r="AO53" s="129"/>
      <c r="AP53" s="129"/>
      <c r="AQ53" s="129"/>
      <c r="AR53" s="129"/>
      <c r="AS53" s="129"/>
      <c r="AT53" s="58"/>
      <c r="AU53" s="58"/>
      <c r="AV53" s="58"/>
      <c r="AW53" s="58"/>
      <c r="AX53" s="58"/>
      <c r="AY53" s="59"/>
    </row>
    <row r="54" spans="1:51" ht="12.75" customHeight="1" x14ac:dyDescent="0.25">
      <c r="AF54" s="51"/>
      <c r="AG54" s="54"/>
      <c r="AH54" s="129"/>
      <c r="AI54" s="129"/>
      <c r="AJ54" s="129"/>
      <c r="AK54" s="129"/>
      <c r="AL54" s="130"/>
      <c r="AM54" s="51"/>
      <c r="AN54" s="129"/>
      <c r="AO54" s="129"/>
      <c r="AP54" s="129"/>
      <c r="AQ54" s="129"/>
      <c r="AR54" s="129"/>
      <c r="AS54" s="129"/>
      <c r="AT54" s="58"/>
      <c r="AU54" s="58"/>
      <c r="AV54" s="58"/>
      <c r="AW54" s="58"/>
      <c r="AX54" s="58"/>
      <c r="AY54" s="59"/>
    </row>
    <row r="55" spans="1:51" ht="12.75" customHeight="1" x14ac:dyDescent="0.25">
      <c r="AF55" s="52"/>
      <c r="AG55" s="55"/>
      <c r="AH55" s="174"/>
      <c r="AI55" s="174"/>
      <c r="AJ55" s="174"/>
      <c r="AK55" s="174"/>
      <c r="AL55" s="175"/>
      <c r="AM55" s="52"/>
      <c r="AN55" s="174"/>
      <c r="AO55" s="174"/>
      <c r="AP55" s="174"/>
      <c r="AQ55" s="174"/>
      <c r="AR55" s="174"/>
      <c r="AS55" s="174"/>
      <c r="AT55" s="60"/>
      <c r="AU55" s="60"/>
      <c r="AV55" s="60"/>
      <c r="AW55" s="60"/>
      <c r="AX55" s="60"/>
      <c r="AY55" s="61"/>
    </row>
    <row r="56" spans="1:51" ht="12.75" customHeight="1" x14ac:dyDescent="0.25"/>
    <row r="57" spans="1:51" ht="12.75" customHeight="1" x14ac:dyDescent="0.25"/>
    <row r="58" spans="1:51" ht="12.75" customHeight="1" x14ac:dyDescent="0.25"/>
    <row r="59" spans="1:51" ht="12.75" customHeight="1" x14ac:dyDescent="0.25">
      <c r="A59" s="5"/>
      <c r="B59" s="5"/>
    </row>
    <row r="60" spans="1:51" ht="12.75" customHeight="1" x14ac:dyDescent="0.25"/>
    <row r="61" spans="1:51" ht="12.75" customHeight="1" x14ac:dyDescent="0.25"/>
    <row r="62" spans="1:51" ht="12.75" customHeight="1" x14ac:dyDescent="0.25"/>
    <row r="63" spans="1:51" ht="12.75" customHeight="1" x14ac:dyDescent="0.25"/>
    <row r="64" spans="1:51" ht="12.75" customHeight="1" x14ac:dyDescent="0.25"/>
    <row r="65" spans="1:2" ht="12.75" customHeight="1" x14ac:dyDescent="0.25">
      <c r="A65" s="5"/>
      <c r="B65" s="5"/>
    </row>
    <row r="66" spans="1:2" ht="12.75" customHeight="1" x14ac:dyDescent="0.25">
      <c r="A66" s="5"/>
      <c r="B66" s="5"/>
    </row>
    <row r="67" spans="1:2" ht="12.75" customHeight="1" x14ac:dyDescent="0.25">
      <c r="A67" s="5"/>
      <c r="B67" s="5"/>
    </row>
    <row r="68" spans="1:2" ht="12.75" customHeight="1" x14ac:dyDescent="0.25">
      <c r="A68" s="5"/>
      <c r="B68" s="5"/>
    </row>
    <row r="69" spans="1:2" ht="12.75" customHeight="1" x14ac:dyDescent="0.25">
      <c r="A69" s="5"/>
      <c r="B69" s="5"/>
    </row>
    <row r="70" spans="1:2" ht="12.75" customHeight="1" x14ac:dyDescent="0.25">
      <c r="A70" s="5"/>
      <c r="B70" s="5"/>
    </row>
    <row r="71" spans="1:2" ht="12.75" customHeight="1" x14ac:dyDescent="0.25">
      <c r="A71" s="5"/>
      <c r="B71" s="5"/>
    </row>
    <row r="72" spans="1:2" ht="12.75" customHeight="1" x14ac:dyDescent="0.25">
      <c r="A72" s="5"/>
      <c r="B72" s="5"/>
    </row>
    <row r="73" spans="1:2" ht="12.75" customHeight="1" x14ac:dyDescent="0.25">
      <c r="A73" s="5"/>
      <c r="B73" s="5"/>
    </row>
    <row r="74" spans="1:2" ht="12.75" customHeight="1" x14ac:dyDescent="0.25">
      <c r="A74" s="5"/>
      <c r="B74" s="5"/>
    </row>
    <row r="75" spans="1:2" ht="12.75" customHeight="1" x14ac:dyDescent="0.25">
      <c r="A75" s="5"/>
      <c r="B75" s="5"/>
    </row>
    <row r="76" spans="1:2" ht="12.75" customHeight="1" x14ac:dyDescent="0.25">
      <c r="A76" s="5"/>
      <c r="B76" s="5"/>
    </row>
    <row r="77" spans="1:2" ht="12.75" customHeight="1" x14ac:dyDescent="0.25">
      <c r="A77" s="5"/>
      <c r="B77" s="5"/>
    </row>
    <row r="78" spans="1:2" ht="12.75" customHeight="1" x14ac:dyDescent="0.25">
      <c r="A78" s="5"/>
      <c r="B78" s="5"/>
    </row>
    <row r="79" spans="1:2" ht="12.75" customHeight="1" x14ac:dyDescent="0.25">
      <c r="A79" s="5"/>
      <c r="B79" s="5"/>
    </row>
    <row r="80" spans="1:2" ht="12.75" customHeight="1" x14ac:dyDescent="0.25">
      <c r="A80" s="5"/>
      <c r="B80" s="5"/>
    </row>
    <row r="81" spans="1:2" ht="12.75" customHeight="1" x14ac:dyDescent="0.25">
      <c r="A81" s="5"/>
      <c r="B81" s="5"/>
    </row>
    <row r="82" spans="1:2" ht="12.75" customHeight="1" x14ac:dyDescent="0.25">
      <c r="A82" s="5"/>
      <c r="B82" s="5"/>
    </row>
    <row r="83" spans="1:2" ht="12.75" customHeight="1" x14ac:dyDescent="0.25">
      <c r="A83" s="5"/>
      <c r="B83" s="5"/>
    </row>
    <row r="84" spans="1:2" ht="12.75" customHeight="1" x14ac:dyDescent="0.25">
      <c r="A84" s="5"/>
      <c r="B84" s="5"/>
    </row>
    <row r="85" spans="1:2" ht="12.75" customHeight="1" x14ac:dyDescent="0.25">
      <c r="A85" s="5"/>
      <c r="B85" s="5"/>
    </row>
    <row r="86" spans="1:2" ht="12.75" customHeight="1" x14ac:dyDescent="0.25">
      <c r="A86" s="5"/>
      <c r="B86" s="5"/>
    </row>
    <row r="87" spans="1:2" ht="12.75" customHeight="1" x14ac:dyDescent="0.25">
      <c r="A87" s="5"/>
      <c r="B87" s="5"/>
    </row>
    <row r="88" spans="1:2" ht="12.75" customHeight="1" x14ac:dyDescent="0.25">
      <c r="A88" s="5"/>
      <c r="B88" s="5"/>
    </row>
    <row r="89" spans="1:2" ht="12.75" customHeight="1" x14ac:dyDescent="0.25">
      <c r="A89" s="5"/>
      <c r="B89" s="5"/>
    </row>
    <row r="90" spans="1:2" ht="12.75" customHeight="1" x14ac:dyDescent="0.25">
      <c r="A90" s="5"/>
      <c r="B90" s="5"/>
    </row>
    <row r="91" spans="1:2" ht="12.75" customHeight="1" x14ac:dyDescent="0.25"/>
    <row r="92" spans="1:2" ht="12.75" customHeight="1" x14ac:dyDescent="0.25"/>
  </sheetData>
  <sheetProtection algorithmName="SHA-512" hashValue="fj/MDHphWB3a8Lz7sIKh+G20qxGzzfXZ3afjmZXS1JvopOvRLyoWTjJE3gXzGxMa82IbRd4binShxDymjggp5Q==" saltValue="OJvGyrEqZigJosHriQlbRw==" spinCount="100000" sheet="1" scenarios="1" selectLockedCells="1"/>
  <dataConsolidate/>
  <customSheetViews>
    <customSheetView guid="{25B518AD-1F8A-4E01-A94F-413A33EE7394}" showPageBreaks="1" showGridLines="0" showRuler="0">
      <pane xSplit="2" ySplit="5" topLeftCell="C6" activePane="bottomRight" state="frozen"/>
      <selection pane="bottomRight" activeCell="C3" sqref="C3:D3"/>
      <pageMargins left="0" right="0" top="0" bottom="0" header="0" footer="0"/>
      <pageSetup paperSize="9" orientation="portrait" horizontalDpi="300" verticalDpi="300" r:id="rId1"/>
      <headerFooter alignWithMargins="0"/>
    </customSheetView>
  </customSheetViews>
  <mergeCells count="67">
    <mergeCell ref="AP20:AU20"/>
    <mergeCell ref="AQ25:AU25"/>
    <mergeCell ref="AQ24:AU24"/>
    <mergeCell ref="AN51:AS51"/>
    <mergeCell ref="AN50:AS50"/>
    <mergeCell ref="AN49:AS49"/>
    <mergeCell ref="AN48:AS48"/>
    <mergeCell ref="AQ26:AU26"/>
    <mergeCell ref="AN55:AS55"/>
    <mergeCell ref="AN54:AS54"/>
    <mergeCell ref="AN53:AS53"/>
    <mergeCell ref="AN52:AS52"/>
    <mergeCell ref="AH55:AL55"/>
    <mergeCell ref="AH54:AL54"/>
    <mergeCell ref="AH53:AL53"/>
    <mergeCell ref="AH52:AL52"/>
    <mergeCell ref="AY33:AY45"/>
    <mergeCell ref="AX33:AX45"/>
    <mergeCell ref="AP13:AU13"/>
    <mergeCell ref="AP12:AU12"/>
    <mergeCell ref="AP14:AU14"/>
    <mergeCell ref="AV14:AW14"/>
    <mergeCell ref="AV13:AW13"/>
    <mergeCell ref="AV12:AW12"/>
    <mergeCell ref="AU33:AU45"/>
    <mergeCell ref="AT33:AT45"/>
    <mergeCell ref="AP16:AU16"/>
    <mergeCell ref="AP15:AU15"/>
    <mergeCell ref="AV20:AW20"/>
    <mergeCell ref="AV16:AW16"/>
    <mergeCell ref="AV15:AW15"/>
    <mergeCell ref="AP17:AU19"/>
    <mergeCell ref="AV17:AW19"/>
    <mergeCell ref="AH49:AL49"/>
    <mergeCell ref="AH48:AL48"/>
    <mergeCell ref="AH47:AL47"/>
    <mergeCell ref="AH46:AL46"/>
    <mergeCell ref="AW33:AW45"/>
    <mergeCell ref="AV33:AV45"/>
    <mergeCell ref="AF44:AL44"/>
    <mergeCell ref="AH45:AL45"/>
    <mergeCell ref="AN45:AS45"/>
    <mergeCell ref="AM44:AS44"/>
    <mergeCell ref="AN47:AS47"/>
    <mergeCell ref="AN46:AS46"/>
    <mergeCell ref="AQ29:AU29"/>
    <mergeCell ref="AQ28:AU28"/>
    <mergeCell ref="AQ27:AU27"/>
    <mergeCell ref="AP11:AU11"/>
    <mergeCell ref="AP10:AU10"/>
    <mergeCell ref="AP9:AU9"/>
    <mergeCell ref="AP8:AU8"/>
    <mergeCell ref="AV11:AW11"/>
    <mergeCell ref="AV10:AW10"/>
    <mergeCell ref="AV9:AW9"/>
    <mergeCell ref="AV8:AW8"/>
    <mergeCell ref="I2:AB2"/>
    <mergeCell ref="AF51:AL51"/>
    <mergeCell ref="AA42:AB42"/>
    <mergeCell ref="B1:C1"/>
    <mergeCell ref="D1:E1"/>
    <mergeCell ref="F1:K1"/>
    <mergeCell ref="L1:R1"/>
    <mergeCell ref="C2:D2"/>
    <mergeCell ref="E2:H2"/>
    <mergeCell ref="C3:S3"/>
    <mergeCell ref="AH50:AL50"/>
  </mergeCells>
  <phoneticPr fontId="0" type="noConversion"/>
  <conditionalFormatting sqref="D6:AA41">
    <cfRule type="cellIs" dxfId="6" priority="4" stopIfTrue="1" operator="equal">
      <formula>1</formula>
    </cfRule>
  </conditionalFormatting>
  <conditionalFormatting sqref="AB6:AB41">
    <cfRule type="cellIs" dxfId="5" priority="6" stopIfTrue="1" operator="greaterThanOrEqual">
      <formula>4.75</formula>
    </cfRule>
  </conditionalFormatting>
  <conditionalFormatting sqref="AB6:AC41">
    <cfRule type="cellIs" dxfId="4" priority="3" stopIfTrue="1" operator="equal">
      <formula>0</formula>
    </cfRule>
  </conditionalFormatting>
  <conditionalFormatting sqref="AD6:AD41">
    <cfRule type="cellIs" dxfId="3" priority="7" stopIfTrue="1" operator="greaterThan">
      <formula>40</formula>
    </cfRule>
    <cfRule type="cellIs" dxfId="2" priority="8" stopIfTrue="1" operator="between">
      <formula>30</formula>
      <formula>40</formula>
    </cfRule>
  </conditionalFormatting>
  <conditionalFormatting sqref="AE6:AE41 AG6:AN41 AV8:AV16 AV17:AW19 AV20 AV24:AV29 AC42:AD42 D43:AC49 AE46:AE50 E56:AC56 A59:D65">
    <cfRule type="cellIs" dxfId="1" priority="2" stopIfTrue="1" operator="equal">
      <formula>0</formula>
    </cfRule>
  </conditionalFormatting>
  <conditionalFormatting sqref="AV15:AW15">
    <cfRule type="cellIs" dxfId="0" priority="1" operator="equal">
      <formula>#DIV/0!</formula>
    </cfRule>
  </conditionalFormatting>
  <dataValidations xWindow="268" yWindow="140" count="4">
    <dataValidation type="list" allowBlank="1" showDropDown="1" showInputMessage="1" showErrorMessage="1" errorTitle="Uwaga" error="Wprowadzony skrót jest nieprawidłowy" sqref="C6:C41" xr:uid="{00000000-0002-0000-0000-000000000000}">
      <formula1>"wz,bdb,db,popr,ndp,ng"</formula1>
    </dataValidation>
    <dataValidation type="list" allowBlank="1" showInputMessage="1" showErrorMessage="1" sqref="D1:E1" xr:uid="{00000000-0002-0000-0000-000001000000}">
      <formula1>"I,II"</formula1>
    </dataValidation>
    <dataValidation type="list" allowBlank="1" showDropDown="1" showInputMessage="1" showErrorMessage="1" errorTitle="Uwaga" error="Wpisana wartość jest niepoprawna" sqref="D6:AA41" xr:uid="{00000000-0002-0000-0000-000002000000}">
      <formula1>"1,2,3,4,5,6,n,z"</formula1>
    </dataValidation>
    <dataValidation type="list" allowBlank="1" showInputMessage="1" showErrorMessage="1" sqref="C2:D2" xr:uid="{00000000-0002-0000-0000-000003000000}">
      <formula1>"1b,1c,2a,2b,2c,3b,3c,4b,1cT,1dT,1eT,2aT,2cT,2dT,2eT,2gT,2hT,2iT,3aT,3bT,3cT,3dT,3eT,3fT,3hT,3iT,4aT,4bT,4cT,4dT,4eT,4gT,4hT,4iT,5aT,5bT,5cT,5hT,5iT,5jT,1cZ,2cZ,2dZ,3aZ,3bZ,3cZ"</formula1>
    </dataValidation>
  </dataValidations>
  <printOptions gridLinesSet="0"/>
  <pageMargins left="0.19685039370078741" right="0.19685039370078741" top="0.39370078740157483" bottom="0.59055118110236227" header="0" footer="0"/>
  <pageSetup paperSize="9" orientation="portrait" horizontalDpi="300" verticalDpi="300" r:id="rId2"/>
  <headerFooter alignWithMargins="0"/>
  <cellWatches>
    <cellWatch r="C2"/>
    <cellWatch r="D1"/>
  </cellWatch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V24"/>
  <sheetViews>
    <sheetView showGridLines="0" workbookViewId="0">
      <selection activeCell="E3" sqref="E3:Q3"/>
    </sheetView>
  </sheetViews>
  <sheetFormatPr defaultColWidth="9.109375" defaultRowHeight="13.2" x14ac:dyDescent="0.25"/>
  <cols>
    <col min="1" max="5" width="3.6640625" style="62" customWidth="1"/>
    <col min="6" max="6" width="4.33203125" style="62" customWidth="1"/>
    <col min="7" max="18" width="3.6640625" style="62" customWidth="1"/>
    <col min="19" max="19" width="5.33203125" style="62" customWidth="1"/>
    <col min="20" max="27" width="3.6640625" style="62" customWidth="1"/>
    <col min="28" max="16384" width="9.109375" style="62"/>
  </cols>
  <sheetData>
    <row r="1" spans="1:22" ht="15.6" x14ac:dyDescent="0.3">
      <c r="A1" s="193" t="s">
        <v>81</v>
      </c>
      <c r="B1" s="193"/>
      <c r="C1" s="193"/>
      <c r="D1" s="193"/>
      <c r="E1" s="193"/>
      <c r="F1" s="193"/>
      <c r="G1" s="188">
        <f t="array" ref="G1">IF('Wyniki klasyfikacji'!C2:D2&lt;&gt;0,'Wyniki klasyfikacji'!C2:D2,0)</f>
        <v>0</v>
      </c>
      <c r="H1" s="188"/>
      <c r="I1" s="188" t="str">
        <f t="array" ref="I1">IF('Wyniki klasyfikacji'!I2:AB2=Listy!A2,Listy!E2,IF('Wyniki klasyfikacji'!I2:AB2=Listy!A3,Listy!E3,IF('Wyniki klasyfikacji'!I2:AB2=Listy!A4,Listy!E4,IF('Wyniki klasyfikacji'!I2:AB2=Listy!A5,Listy!E5,IF('Wyniki klasyfikacji'!I2:AB2=Listy!A6,Listy!E6,IF('Wyniki klasyfikacji'!I2:AB2=Listy!A7,Listy!E7,IF('Wyniki klasyfikacji'!I2:AB2=Listy!A8,Listy!E8,IF('Wyniki klasyfikacji'!I2:AB2=Listy!A9,Listy!E9,0))))))))</f>
        <v>Technikum nr 3</v>
      </c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71"/>
      <c r="U1" s="71"/>
      <c r="V1" s="71"/>
    </row>
    <row r="2" spans="1:22" ht="15.6" x14ac:dyDescent="0.3">
      <c r="A2" s="193" t="s">
        <v>82</v>
      </c>
      <c r="B2" s="193"/>
      <c r="C2" s="193"/>
      <c r="D2" s="68">
        <f t="array" ref="D2">'Wyniki klasyfikacji'!D1:E1</f>
        <v>0</v>
      </c>
      <c r="E2" s="193" t="s">
        <v>0</v>
      </c>
      <c r="F2" s="193"/>
      <c r="G2" s="193"/>
      <c r="H2" s="193"/>
      <c r="I2" s="183" t="str">
        <f t="array" ref="I2">'Wyniki klasyfikacji'!L1:R1</f>
        <v>2024/2025</v>
      </c>
      <c r="J2" s="183"/>
      <c r="K2" s="183"/>
      <c r="L2" s="183"/>
      <c r="M2" s="183"/>
      <c r="N2" s="69"/>
      <c r="O2" s="69"/>
      <c r="P2" s="69"/>
      <c r="Q2" s="69"/>
      <c r="R2" s="69"/>
      <c r="S2" s="69"/>
      <c r="T2" s="69"/>
      <c r="U2" s="69"/>
      <c r="V2" s="69"/>
    </row>
    <row r="3" spans="1:22" ht="15.6" x14ac:dyDescent="0.3">
      <c r="A3" s="193" t="s">
        <v>3</v>
      </c>
      <c r="B3" s="193"/>
      <c r="C3" s="193"/>
      <c r="D3" s="193"/>
      <c r="E3" s="183" t="str">
        <f t="array" ref="E3">'Wyniki klasyfikacji'!C3:S3</f>
        <v/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69"/>
      <c r="S3" s="69"/>
      <c r="T3" s="69"/>
      <c r="U3" s="69"/>
      <c r="V3" s="69"/>
    </row>
    <row r="4" spans="1:22" ht="15.6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2" ht="15.6" x14ac:dyDescent="0.3">
      <c r="A5" s="193" t="s">
        <v>83</v>
      </c>
      <c r="B5" s="193"/>
      <c r="C5" s="193"/>
      <c r="D5" s="193"/>
      <c r="E5" s="193"/>
      <c r="F5" s="193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22" ht="15.6" x14ac:dyDescent="0.3">
      <c r="A6" s="70" t="s">
        <v>17</v>
      </c>
      <c r="B6" s="200" t="s">
        <v>84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188">
        <f t="array" ref="O6">'Wyniki klasyfikacji'!AV8:AW8</f>
        <v>0</v>
      </c>
      <c r="P6" s="188"/>
      <c r="Q6" s="69"/>
      <c r="R6" s="69"/>
      <c r="S6" s="69"/>
      <c r="T6" s="69"/>
      <c r="U6" s="69"/>
      <c r="V6" s="69"/>
    </row>
    <row r="7" spans="1:22" ht="15.6" x14ac:dyDescent="0.3">
      <c r="A7" s="70" t="s">
        <v>18</v>
      </c>
      <c r="B7" s="200" t="s">
        <v>85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188">
        <f t="array" ref="O7">'Wyniki klasyfikacji'!AV9:AW9</f>
        <v>0</v>
      </c>
      <c r="P7" s="188"/>
      <c r="Q7" s="69"/>
      <c r="R7" s="69"/>
      <c r="S7" s="69"/>
      <c r="T7" s="69"/>
      <c r="U7" s="69"/>
      <c r="V7" s="69"/>
    </row>
    <row r="8" spans="1:22" ht="15.6" x14ac:dyDescent="0.3">
      <c r="A8" s="70" t="s">
        <v>19</v>
      </c>
      <c r="B8" s="200" t="s">
        <v>86</v>
      </c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188">
        <f t="array" ref="O8">'Wyniki klasyfikacji'!AV10:AW10</f>
        <v>0</v>
      </c>
      <c r="P8" s="188"/>
      <c r="Q8" s="69"/>
      <c r="R8" s="69"/>
      <c r="S8" s="69"/>
      <c r="T8" s="69"/>
      <c r="U8" s="69"/>
      <c r="V8" s="69"/>
    </row>
    <row r="9" spans="1:22" ht="15.6" x14ac:dyDescent="0.3">
      <c r="A9" s="70" t="s">
        <v>21</v>
      </c>
      <c r="B9" s="200" t="s">
        <v>87</v>
      </c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188">
        <f t="array" ref="O9">'Wyniki klasyfikacji'!AV11:AW11</f>
        <v>0</v>
      </c>
      <c r="P9" s="188"/>
      <c r="Q9" s="69"/>
      <c r="R9" s="69"/>
      <c r="S9" s="69"/>
      <c r="T9" s="69"/>
      <c r="U9" s="69"/>
      <c r="V9" s="69"/>
    </row>
    <row r="10" spans="1:22" ht="15.6" x14ac:dyDescent="0.3">
      <c r="A10" s="70" t="s">
        <v>23</v>
      </c>
      <c r="B10" s="200" t="s">
        <v>88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188">
        <f t="array" ref="O10">'Wyniki klasyfikacji'!AV12:AW12</f>
        <v>0</v>
      </c>
      <c r="P10" s="188"/>
      <c r="Q10" s="69"/>
      <c r="R10" s="69"/>
      <c r="S10" s="69"/>
      <c r="T10" s="69"/>
      <c r="U10" s="69"/>
      <c r="V10" s="69"/>
    </row>
    <row r="11" spans="1:22" ht="15.6" x14ac:dyDescent="0.3">
      <c r="A11" s="70" t="s">
        <v>25</v>
      </c>
      <c r="B11" s="200" t="s">
        <v>89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188">
        <f t="array" ref="O11">'Wyniki klasyfikacji'!AV13:AW13</f>
        <v>0</v>
      </c>
      <c r="P11" s="188"/>
      <c r="Q11" s="69"/>
      <c r="R11" s="69"/>
      <c r="S11" s="69"/>
      <c r="T11" s="69"/>
      <c r="U11" s="69"/>
      <c r="V11" s="69"/>
    </row>
    <row r="12" spans="1:22" ht="15.6" x14ac:dyDescent="0.3">
      <c r="A12" s="70" t="s">
        <v>27</v>
      </c>
      <c r="B12" s="200" t="s">
        <v>90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188">
        <f t="array" ref="O12">'Wyniki klasyfikacji'!AV14:AW14</f>
        <v>0</v>
      </c>
      <c r="P12" s="188"/>
      <c r="Q12" s="69"/>
      <c r="R12" s="69"/>
      <c r="S12" s="69"/>
      <c r="T12" s="69"/>
      <c r="U12" s="69"/>
      <c r="V12" s="69"/>
    </row>
    <row r="13" spans="1:22" ht="15.6" x14ac:dyDescent="0.3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</row>
    <row r="14" spans="1:22" ht="15.6" x14ac:dyDescent="0.3">
      <c r="A14" s="199" t="s">
        <v>91</v>
      </c>
      <c r="B14" s="199"/>
      <c r="C14" s="199"/>
      <c r="D14" s="199"/>
      <c r="E14" s="199"/>
      <c r="F14" s="19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</row>
    <row r="15" spans="1:22" ht="15.75" customHeight="1" x14ac:dyDescent="0.3">
      <c r="A15" s="227" t="s">
        <v>92</v>
      </c>
      <c r="B15" s="228"/>
      <c r="C15" s="228"/>
      <c r="D15" s="228"/>
      <c r="E15" s="228"/>
      <c r="F15" s="228"/>
      <c r="G15" s="229"/>
      <c r="H15" s="189" t="s">
        <v>93</v>
      </c>
      <c r="I15" s="190"/>
      <c r="J15" s="190"/>
      <c r="K15" s="190"/>
      <c r="L15" s="190"/>
      <c r="M15" s="190"/>
      <c r="N15" s="198"/>
      <c r="O15" s="189" t="s">
        <v>94</v>
      </c>
      <c r="P15" s="190"/>
      <c r="Q15" s="190"/>
      <c r="R15" s="190"/>
      <c r="S15" s="190"/>
      <c r="T15" s="196">
        <f t="array" ref="T15">IF('Wyniki klasyfikacji'!AV15:AW15&lt;&gt;0,'Wyniki klasyfikacji'!AV15:AW15,0)</f>
        <v>0</v>
      </c>
      <c r="U15" s="197"/>
      <c r="V15" s="69"/>
    </row>
    <row r="16" spans="1:22" ht="15.75" customHeight="1" x14ac:dyDescent="0.3">
      <c r="A16" s="180" t="s">
        <v>95</v>
      </c>
      <c r="B16" s="181"/>
      <c r="C16" s="181"/>
      <c r="D16" s="181"/>
      <c r="E16" s="182"/>
      <c r="F16" s="184">
        <f>'Wyniki klasyfikacji'!AB43</f>
        <v>0</v>
      </c>
      <c r="G16" s="185"/>
      <c r="H16" s="191" t="s">
        <v>96</v>
      </c>
      <c r="I16" s="192"/>
      <c r="J16" s="192"/>
      <c r="K16" s="192"/>
      <c r="L16" s="192"/>
      <c r="M16" s="201">
        <f>'Wyniki klasyfikacji'!AV24</f>
        <v>0</v>
      </c>
      <c r="N16" s="184"/>
      <c r="O16" s="191" t="s">
        <v>97</v>
      </c>
      <c r="P16" s="192"/>
      <c r="Q16" s="192"/>
      <c r="R16" s="192"/>
      <c r="S16" s="192"/>
      <c r="T16" s="194">
        <f t="array" ref="T16">'Wyniki klasyfikacji'!AV16:AW16</f>
        <v>0</v>
      </c>
      <c r="U16" s="195"/>
      <c r="V16" s="69"/>
    </row>
    <row r="17" spans="1:22" ht="15.75" customHeight="1" x14ac:dyDescent="0.3">
      <c r="A17" s="180" t="s">
        <v>98</v>
      </c>
      <c r="B17" s="181"/>
      <c r="C17" s="181"/>
      <c r="D17" s="181"/>
      <c r="E17" s="182"/>
      <c r="F17" s="184">
        <f>'Wyniki klasyfikacji'!AB44</f>
        <v>0</v>
      </c>
      <c r="G17" s="185"/>
      <c r="H17" s="191" t="s">
        <v>98</v>
      </c>
      <c r="I17" s="192"/>
      <c r="J17" s="192"/>
      <c r="K17" s="192"/>
      <c r="L17" s="192"/>
      <c r="M17" s="201">
        <f>'Wyniki klasyfikacji'!AV25</f>
        <v>0</v>
      </c>
      <c r="N17" s="184"/>
      <c r="O17" s="191" t="s">
        <v>99</v>
      </c>
      <c r="P17" s="192"/>
      <c r="Q17" s="192"/>
      <c r="R17" s="192"/>
      <c r="S17" s="192"/>
      <c r="T17" s="202">
        <f t="array" ref="T17">'Wyniki klasyfikacji'!AV20:AW20</f>
        <v>0</v>
      </c>
      <c r="U17" s="203"/>
      <c r="V17" s="69"/>
    </row>
    <row r="18" spans="1:22" ht="15.75" customHeight="1" x14ac:dyDescent="0.3">
      <c r="A18" s="180" t="s">
        <v>100</v>
      </c>
      <c r="B18" s="181"/>
      <c r="C18" s="181"/>
      <c r="D18" s="181"/>
      <c r="E18" s="182"/>
      <c r="F18" s="184">
        <f>'Wyniki klasyfikacji'!AB45</f>
        <v>0</v>
      </c>
      <c r="G18" s="185"/>
      <c r="H18" s="191" t="s">
        <v>100</v>
      </c>
      <c r="I18" s="192"/>
      <c r="J18" s="192"/>
      <c r="K18" s="192"/>
      <c r="L18" s="192"/>
      <c r="M18" s="201">
        <f>'Wyniki klasyfikacji'!AV26</f>
        <v>0</v>
      </c>
      <c r="N18" s="184"/>
      <c r="O18" s="222" t="s">
        <v>101</v>
      </c>
      <c r="P18" s="223"/>
      <c r="Q18" s="223"/>
      <c r="R18" s="223"/>
      <c r="S18" s="223"/>
      <c r="T18" s="204">
        <f t="array" ref="T18">'Wyniki klasyfikacji'!AV17:AW19</f>
        <v>0</v>
      </c>
      <c r="U18" s="205"/>
      <c r="V18" s="69"/>
    </row>
    <row r="19" spans="1:22" ht="15.75" customHeight="1" x14ac:dyDescent="0.3">
      <c r="A19" s="180" t="s">
        <v>102</v>
      </c>
      <c r="B19" s="181"/>
      <c r="C19" s="181"/>
      <c r="D19" s="181"/>
      <c r="E19" s="182"/>
      <c r="F19" s="184">
        <f>'Wyniki klasyfikacji'!AB46</f>
        <v>0</v>
      </c>
      <c r="G19" s="185"/>
      <c r="H19" s="191" t="s">
        <v>103</v>
      </c>
      <c r="I19" s="192"/>
      <c r="J19" s="192"/>
      <c r="K19" s="192"/>
      <c r="L19" s="192"/>
      <c r="M19" s="201">
        <f>'Wyniki klasyfikacji'!AV27</f>
        <v>0</v>
      </c>
      <c r="N19" s="184"/>
      <c r="O19" s="222"/>
      <c r="P19" s="223"/>
      <c r="Q19" s="223"/>
      <c r="R19" s="223"/>
      <c r="S19" s="223"/>
      <c r="T19" s="204"/>
      <c r="U19" s="205"/>
      <c r="V19" s="69"/>
    </row>
    <row r="20" spans="1:22" ht="15.75" customHeight="1" x14ac:dyDescent="0.3">
      <c r="A20" s="180" t="s">
        <v>104</v>
      </c>
      <c r="B20" s="181"/>
      <c r="C20" s="181"/>
      <c r="D20" s="181"/>
      <c r="E20" s="182"/>
      <c r="F20" s="184">
        <f>'Wyniki klasyfikacji'!AB47</f>
        <v>0</v>
      </c>
      <c r="G20" s="185"/>
      <c r="H20" s="191" t="s">
        <v>105</v>
      </c>
      <c r="I20" s="192"/>
      <c r="J20" s="192"/>
      <c r="K20" s="192"/>
      <c r="L20" s="192"/>
      <c r="M20" s="201">
        <f>'Wyniki klasyfikacji'!AV28</f>
        <v>0</v>
      </c>
      <c r="N20" s="219"/>
      <c r="O20" s="222"/>
      <c r="P20" s="223"/>
      <c r="Q20" s="223"/>
      <c r="R20" s="223"/>
      <c r="S20" s="223"/>
      <c r="T20" s="204"/>
      <c r="U20" s="205"/>
      <c r="V20" s="69"/>
    </row>
    <row r="21" spans="1:22" ht="15.75" customHeight="1" x14ac:dyDescent="0.3">
      <c r="A21" s="180" t="s">
        <v>106</v>
      </c>
      <c r="B21" s="181"/>
      <c r="C21" s="181"/>
      <c r="D21" s="181"/>
      <c r="E21" s="182"/>
      <c r="F21" s="184">
        <f>'Wyniki klasyfikacji'!AB48</f>
        <v>0</v>
      </c>
      <c r="G21" s="185"/>
      <c r="H21" s="214" t="s">
        <v>107</v>
      </c>
      <c r="I21" s="215"/>
      <c r="J21" s="215"/>
      <c r="K21" s="215"/>
      <c r="L21" s="216"/>
      <c r="M21" s="217">
        <f>'Wyniki klasyfikacji'!AV29</f>
        <v>0</v>
      </c>
      <c r="N21" s="218"/>
      <c r="O21" s="222"/>
      <c r="P21" s="223"/>
      <c r="Q21" s="223"/>
      <c r="R21" s="223"/>
      <c r="S21" s="223"/>
      <c r="T21" s="204"/>
      <c r="U21" s="205"/>
      <c r="V21" s="69"/>
    </row>
    <row r="22" spans="1:22" ht="15.75" customHeight="1" x14ac:dyDescent="0.3">
      <c r="A22" s="180" t="s">
        <v>108</v>
      </c>
      <c r="B22" s="181"/>
      <c r="C22" s="181"/>
      <c r="D22" s="181"/>
      <c r="E22" s="182"/>
      <c r="F22" s="184">
        <f>'Wyniki klasyfikacji'!AB49</f>
        <v>0</v>
      </c>
      <c r="G22" s="185"/>
      <c r="H22" s="211"/>
      <c r="I22" s="212"/>
      <c r="J22" s="212"/>
      <c r="K22" s="212"/>
      <c r="L22" s="213"/>
      <c r="M22" s="220"/>
      <c r="N22" s="221"/>
      <c r="O22" s="222"/>
      <c r="P22" s="223"/>
      <c r="Q22" s="223"/>
      <c r="R22" s="223"/>
      <c r="S22" s="223"/>
      <c r="T22" s="204"/>
      <c r="U22" s="205"/>
      <c r="V22" s="69"/>
    </row>
    <row r="23" spans="1:22" ht="15.75" customHeight="1" x14ac:dyDescent="0.3">
      <c r="A23" s="177" t="s">
        <v>109</v>
      </c>
      <c r="B23" s="178"/>
      <c r="C23" s="178"/>
      <c r="D23" s="178"/>
      <c r="E23" s="179"/>
      <c r="F23" s="186">
        <f>COUNTIF('Wyniki klasyfikacji'!D6:AA41,"zw")</f>
        <v>0</v>
      </c>
      <c r="G23" s="187"/>
      <c r="H23" s="208"/>
      <c r="I23" s="209"/>
      <c r="J23" s="209"/>
      <c r="K23" s="209"/>
      <c r="L23" s="210"/>
      <c r="M23" s="226"/>
      <c r="N23" s="226"/>
      <c r="O23" s="224"/>
      <c r="P23" s="225"/>
      <c r="Q23" s="225"/>
      <c r="R23" s="225"/>
      <c r="S23" s="225"/>
      <c r="T23" s="206"/>
      <c r="U23" s="207"/>
      <c r="V23" s="69"/>
    </row>
    <row r="24" spans="1:22" ht="12.75" customHeight="1" x14ac:dyDescent="0.25">
      <c r="H24" s="64"/>
      <c r="I24" s="64"/>
    </row>
  </sheetData>
  <sheetProtection password="C7BE" sheet="1" objects="1" scenarios="1"/>
  <customSheetViews>
    <customSheetView guid="{25B518AD-1F8A-4E01-A94F-413A33EE7394}" showRuler="0">
      <selection activeCell="N14" sqref="N14"/>
      <pageMargins left="0" right="0" top="0" bottom="0" header="0" footer="0"/>
      <pageSetup paperSize="9" orientation="portrait" r:id="rId1"/>
      <headerFooter alignWithMargins="0"/>
    </customSheetView>
  </customSheetViews>
  <mergeCells count="66">
    <mergeCell ref="O9:P9"/>
    <mergeCell ref="B9:N9"/>
    <mergeCell ref="F18:G18"/>
    <mergeCell ref="F17:G17"/>
    <mergeCell ref="F16:G16"/>
    <mergeCell ref="H18:L18"/>
    <mergeCell ref="H17:L17"/>
    <mergeCell ref="A15:G15"/>
    <mergeCell ref="O12:P12"/>
    <mergeCell ref="O11:P11"/>
    <mergeCell ref="B10:N10"/>
    <mergeCell ref="T17:U17"/>
    <mergeCell ref="T18:U23"/>
    <mergeCell ref="H20:L20"/>
    <mergeCell ref="H19:L19"/>
    <mergeCell ref="H23:L23"/>
    <mergeCell ref="H22:L22"/>
    <mergeCell ref="H21:L21"/>
    <mergeCell ref="M21:N21"/>
    <mergeCell ref="M20:N20"/>
    <mergeCell ref="M19:N19"/>
    <mergeCell ref="M18:N18"/>
    <mergeCell ref="M17:N17"/>
    <mergeCell ref="M22:N22"/>
    <mergeCell ref="O17:S17"/>
    <mergeCell ref="O18:S23"/>
    <mergeCell ref="M23:N23"/>
    <mergeCell ref="T16:U16"/>
    <mergeCell ref="T15:U15"/>
    <mergeCell ref="H15:N15"/>
    <mergeCell ref="A5:F5"/>
    <mergeCell ref="A14:F14"/>
    <mergeCell ref="H16:L16"/>
    <mergeCell ref="O7:P7"/>
    <mergeCell ref="O6:P6"/>
    <mergeCell ref="B8:N8"/>
    <mergeCell ref="B7:N7"/>
    <mergeCell ref="A16:E16"/>
    <mergeCell ref="B6:N6"/>
    <mergeCell ref="O8:P8"/>
    <mergeCell ref="M16:N16"/>
    <mergeCell ref="B12:N12"/>
    <mergeCell ref="B11:N11"/>
    <mergeCell ref="A1:F1"/>
    <mergeCell ref="A2:C2"/>
    <mergeCell ref="E2:H2"/>
    <mergeCell ref="A3:D3"/>
    <mergeCell ref="I2:M2"/>
    <mergeCell ref="G1:H1"/>
    <mergeCell ref="I1:S1"/>
    <mergeCell ref="A23:E23"/>
    <mergeCell ref="A22:E22"/>
    <mergeCell ref="A21:E21"/>
    <mergeCell ref="A20:E20"/>
    <mergeCell ref="E3:Q3"/>
    <mergeCell ref="F21:G21"/>
    <mergeCell ref="F20:G20"/>
    <mergeCell ref="F19:G19"/>
    <mergeCell ref="A19:E19"/>
    <mergeCell ref="A18:E18"/>
    <mergeCell ref="A17:E17"/>
    <mergeCell ref="F23:G23"/>
    <mergeCell ref="O10:P10"/>
    <mergeCell ref="F22:G22"/>
    <mergeCell ref="O15:S15"/>
    <mergeCell ref="O16:S16"/>
  </mergeCells>
  <phoneticPr fontId="0" type="noConversion"/>
  <conditionalFormatting sqref="G1:V1 D2 I2:M2 E3:Q3">
    <cfRule type="cellIs" dxfId="7" priority="1" stopIfTrue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2:E55"/>
  <sheetViews>
    <sheetView zoomScale="90" zoomScaleNormal="90" workbookViewId="0">
      <selection activeCell="A10" sqref="A10:A55"/>
    </sheetView>
  </sheetViews>
  <sheetFormatPr defaultRowHeight="13.2" x14ac:dyDescent="0.25"/>
  <cols>
    <col min="1" max="2" width="37.44140625" bestFit="1" customWidth="1"/>
  </cols>
  <sheetData>
    <row r="2" spans="1:5" x14ac:dyDescent="0.25">
      <c r="A2" t="s">
        <v>110</v>
      </c>
      <c r="E2" t="s">
        <v>111</v>
      </c>
    </row>
    <row r="3" spans="1:5" x14ac:dyDescent="0.25">
      <c r="A3" t="s">
        <v>112</v>
      </c>
      <c r="E3" t="s">
        <v>113</v>
      </c>
    </row>
    <row r="4" spans="1:5" x14ac:dyDescent="0.25">
      <c r="A4" t="s">
        <v>114</v>
      </c>
      <c r="E4" t="s">
        <v>114</v>
      </c>
    </row>
    <row r="5" spans="1:5" x14ac:dyDescent="0.25">
      <c r="A5" t="s">
        <v>115</v>
      </c>
      <c r="E5" t="s">
        <v>116</v>
      </c>
    </row>
    <row r="6" spans="1:5" x14ac:dyDescent="0.25">
      <c r="A6" t="s">
        <v>117</v>
      </c>
      <c r="E6" t="s">
        <v>118</v>
      </c>
    </row>
    <row r="7" spans="1:5" x14ac:dyDescent="0.25">
      <c r="A7" t="s">
        <v>119</v>
      </c>
      <c r="E7" t="s">
        <v>120</v>
      </c>
    </row>
    <row r="8" spans="1:5" x14ac:dyDescent="0.25">
      <c r="A8" t="s">
        <v>121</v>
      </c>
      <c r="E8" t="s">
        <v>122</v>
      </c>
    </row>
    <row r="9" spans="1:5" x14ac:dyDescent="0.25">
      <c r="A9" t="s">
        <v>123</v>
      </c>
      <c r="E9" t="s">
        <v>124</v>
      </c>
    </row>
    <row r="10" spans="1:5" x14ac:dyDescent="0.25">
      <c r="A10" s="115" t="s">
        <v>127</v>
      </c>
      <c r="B10" t="s">
        <v>110</v>
      </c>
      <c r="C10" t="s">
        <v>189</v>
      </c>
    </row>
    <row r="11" spans="1:5" x14ac:dyDescent="0.25">
      <c r="A11" s="115" t="s">
        <v>131</v>
      </c>
      <c r="B11" t="s">
        <v>110</v>
      </c>
      <c r="C11" t="s">
        <v>217</v>
      </c>
    </row>
    <row r="12" spans="1:5" x14ac:dyDescent="0.25">
      <c r="A12" s="115" t="s">
        <v>132</v>
      </c>
      <c r="B12" t="s">
        <v>114</v>
      </c>
      <c r="C12" t="s">
        <v>184</v>
      </c>
    </row>
    <row r="13" spans="1:5" x14ac:dyDescent="0.25">
      <c r="A13" t="s">
        <v>134</v>
      </c>
      <c r="B13" t="s">
        <v>115</v>
      </c>
      <c r="C13" t="s">
        <v>173</v>
      </c>
    </row>
    <row r="14" spans="1:5" x14ac:dyDescent="0.25">
      <c r="A14" s="115" t="s">
        <v>136</v>
      </c>
      <c r="B14" t="s">
        <v>114</v>
      </c>
      <c r="C14" t="s">
        <v>218</v>
      </c>
    </row>
    <row r="15" spans="1:5" x14ac:dyDescent="0.25">
      <c r="A15" s="115" t="s">
        <v>138</v>
      </c>
      <c r="B15" t="s">
        <v>114</v>
      </c>
      <c r="C15" t="s">
        <v>219</v>
      </c>
    </row>
    <row r="16" spans="1:5" x14ac:dyDescent="0.25">
      <c r="A16" s="115" t="s">
        <v>206</v>
      </c>
      <c r="B16" t="s">
        <v>110</v>
      </c>
      <c r="C16" t="s">
        <v>200</v>
      </c>
    </row>
    <row r="17" spans="1:3" x14ac:dyDescent="0.25">
      <c r="A17" s="115" t="s">
        <v>143</v>
      </c>
      <c r="B17" t="s">
        <v>114</v>
      </c>
      <c r="C17" t="s">
        <v>179</v>
      </c>
    </row>
    <row r="18" spans="1:3" x14ac:dyDescent="0.25">
      <c r="A18" s="115" t="s">
        <v>145</v>
      </c>
      <c r="B18" t="s">
        <v>110</v>
      </c>
      <c r="C18" t="s">
        <v>201</v>
      </c>
    </row>
    <row r="19" spans="1:3" x14ac:dyDescent="0.25">
      <c r="A19" s="115" t="s">
        <v>190</v>
      </c>
      <c r="B19" t="s">
        <v>110</v>
      </c>
      <c r="C19" t="s">
        <v>169</v>
      </c>
    </row>
    <row r="20" spans="1:3" x14ac:dyDescent="0.25">
      <c r="A20" s="115" t="s">
        <v>148</v>
      </c>
      <c r="B20" t="s">
        <v>114</v>
      </c>
      <c r="C20" t="s">
        <v>182</v>
      </c>
    </row>
    <row r="21" spans="1:3" x14ac:dyDescent="0.25">
      <c r="A21" s="115" t="s">
        <v>150</v>
      </c>
      <c r="B21" t="s">
        <v>115</v>
      </c>
      <c r="C21" t="s">
        <v>193</v>
      </c>
    </row>
    <row r="22" spans="1:3" ht="12" customHeight="1" x14ac:dyDescent="0.25">
      <c r="A22" s="115" t="s">
        <v>151</v>
      </c>
      <c r="B22" t="s">
        <v>114</v>
      </c>
      <c r="C22" t="s">
        <v>202</v>
      </c>
    </row>
    <row r="23" spans="1:3" ht="12" customHeight="1" x14ac:dyDescent="0.25">
      <c r="A23" s="115" t="s">
        <v>207</v>
      </c>
      <c r="B23" t="s">
        <v>115</v>
      </c>
      <c r="C23" t="s">
        <v>208</v>
      </c>
    </row>
    <row r="24" spans="1:3" x14ac:dyDescent="0.25">
      <c r="A24" s="115" t="s">
        <v>153</v>
      </c>
      <c r="B24" t="s">
        <v>114</v>
      </c>
      <c r="C24" t="s">
        <v>203</v>
      </c>
    </row>
    <row r="25" spans="1:3" x14ac:dyDescent="0.25">
      <c r="A25" s="115" t="s">
        <v>209</v>
      </c>
      <c r="B25" t="s">
        <v>114</v>
      </c>
      <c r="C25" t="s">
        <v>185</v>
      </c>
    </row>
    <row r="26" spans="1:3" x14ac:dyDescent="0.25">
      <c r="A26" s="115" t="s">
        <v>158</v>
      </c>
      <c r="B26" t="s">
        <v>114</v>
      </c>
      <c r="C26" t="s">
        <v>188</v>
      </c>
    </row>
    <row r="27" spans="1:3" x14ac:dyDescent="0.25">
      <c r="A27" s="115" t="s">
        <v>161</v>
      </c>
      <c r="B27" t="s">
        <v>114</v>
      </c>
      <c r="C27" t="s">
        <v>204</v>
      </c>
    </row>
    <row r="28" spans="1:3" x14ac:dyDescent="0.25">
      <c r="A28" t="s">
        <v>164</v>
      </c>
      <c r="B28" t="s">
        <v>114</v>
      </c>
      <c r="C28" t="s">
        <v>125</v>
      </c>
    </row>
    <row r="29" spans="1:3" x14ac:dyDescent="0.25">
      <c r="A29" t="s">
        <v>210</v>
      </c>
      <c r="B29" t="s">
        <v>115</v>
      </c>
      <c r="C29" t="s">
        <v>126</v>
      </c>
    </row>
    <row r="30" spans="1:3" x14ac:dyDescent="0.25">
      <c r="A30" t="s">
        <v>166</v>
      </c>
      <c r="B30" t="s">
        <v>110</v>
      </c>
      <c r="C30" t="s">
        <v>128</v>
      </c>
    </row>
    <row r="31" spans="1:3" x14ac:dyDescent="0.25">
      <c r="A31" t="s">
        <v>167</v>
      </c>
      <c r="B31" t="s">
        <v>114</v>
      </c>
      <c r="C31" t="s">
        <v>129</v>
      </c>
    </row>
    <row r="32" spans="1:3" x14ac:dyDescent="0.25">
      <c r="A32" t="s">
        <v>211</v>
      </c>
      <c r="B32" t="s">
        <v>115</v>
      </c>
      <c r="C32" t="s">
        <v>130</v>
      </c>
    </row>
    <row r="33" spans="1:3" x14ac:dyDescent="0.25">
      <c r="A33" t="s">
        <v>212</v>
      </c>
      <c r="B33" t="s">
        <v>110</v>
      </c>
      <c r="C33" t="s">
        <v>188</v>
      </c>
    </row>
    <row r="34" spans="1:3" x14ac:dyDescent="0.25">
      <c r="A34" t="s">
        <v>170</v>
      </c>
      <c r="B34" t="s">
        <v>114</v>
      </c>
      <c r="C34" t="s">
        <v>133</v>
      </c>
    </row>
    <row r="35" spans="1:3" x14ac:dyDescent="0.25">
      <c r="A35" t="s">
        <v>172</v>
      </c>
      <c r="B35" t="s">
        <v>115</v>
      </c>
      <c r="C35" t="s">
        <v>135</v>
      </c>
    </row>
    <row r="36" spans="1:3" x14ac:dyDescent="0.25">
      <c r="A36" t="s">
        <v>191</v>
      </c>
      <c r="B36" t="s">
        <v>114</v>
      </c>
      <c r="C36" t="s">
        <v>137</v>
      </c>
    </row>
    <row r="37" spans="1:3" x14ac:dyDescent="0.25">
      <c r="A37" t="s">
        <v>192</v>
      </c>
      <c r="B37" t="s">
        <v>114</v>
      </c>
      <c r="C37" t="s">
        <v>139</v>
      </c>
    </row>
    <row r="38" spans="1:3" x14ac:dyDescent="0.25">
      <c r="A38" t="s">
        <v>213</v>
      </c>
      <c r="B38" t="s">
        <v>114</v>
      </c>
      <c r="C38" t="s">
        <v>140</v>
      </c>
    </row>
    <row r="39" spans="1:3" x14ac:dyDescent="0.25">
      <c r="A39" t="s">
        <v>174</v>
      </c>
      <c r="B39" t="s">
        <v>114</v>
      </c>
      <c r="C39" t="s">
        <v>141</v>
      </c>
    </row>
    <row r="40" spans="1:3" x14ac:dyDescent="0.25">
      <c r="A40" t="s">
        <v>175</v>
      </c>
      <c r="B40" t="s">
        <v>114</v>
      </c>
      <c r="C40" t="s">
        <v>142</v>
      </c>
    </row>
    <row r="41" spans="1:3" x14ac:dyDescent="0.25">
      <c r="A41" t="s">
        <v>178</v>
      </c>
      <c r="B41" t="s">
        <v>114</v>
      </c>
      <c r="C41" t="s">
        <v>144</v>
      </c>
    </row>
    <row r="42" spans="1:3" x14ac:dyDescent="0.25">
      <c r="A42" t="s">
        <v>180</v>
      </c>
      <c r="B42" t="s">
        <v>110</v>
      </c>
      <c r="C42" t="s">
        <v>146</v>
      </c>
    </row>
    <row r="43" spans="1:3" x14ac:dyDescent="0.25">
      <c r="A43" t="s">
        <v>181</v>
      </c>
      <c r="B43" t="s">
        <v>114</v>
      </c>
      <c r="C43" t="s">
        <v>147</v>
      </c>
    </row>
    <row r="44" spans="1:3" x14ac:dyDescent="0.25">
      <c r="A44" t="s">
        <v>183</v>
      </c>
      <c r="B44" t="s">
        <v>114</v>
      </c>
      <c r="C44" t="s">
        <v>149</v>
      </c>
    </row>
    <row r="45" spans="1:3" x14ac:dyDescent="0.25">
      <c r="A45" t="s">
        <v>214</v>
      </c>
      <c r="B45" t="s">
        <v>114</v>
      </c>
      <c r="C45" t="s">
        <v>152</v>
      </c>
    </row>
    <row r="46" spans="1:3" x14ac:dyDescent="0.25">
      <c r="A46" t="s">
        <v>215</v>
      </c>
      <c r="B46" t="s">
        <v>154</v>
      </c>
      <c r="C46" t="s">
        <v>155</v>
      </c>
    </row>
    <row r="47" spans="1:3" x14ac:dyDescent="0.25">
      <c r="A47" t="s">
        <v>216</v>
      </c>
      <c r="B47" t="s">
        <v>156</v>
      </c>
      <c r="C47" t="s">
        <v>157</v>
      </c>
    </row>
    <row r="48" spans="1:3" x14ac:dyDescent="0.25">
      <c r="A48" t="s">
        <v>186</v>
      </c>
      <c r="B48" t="s">
        <v>159</v>
      </c>
      <c r="C48" t="s">
        <v>160</v>
      </c>
    </row>
    <row r="49" spans="1:3" x14ac:dyDescent="0.25">
      <c r="A49" t="s">
        <v>187</v>
      </c>
      <c r="B49" t="s">
        <v>162</v>
      </c>
      <c r="C49" t="s">
        <v>163</v>
      </c>
    </row>
    <row r="50" spans="1:3" x14ac:dyDescent="0.25">
      <c r="A50" s="115" t="s">
        <v>194</v>
      </c>
      <c r="B50" t="s">
        <v>114</v>
      </c>
      <c r="C50" t="s">
        <v>165</v>
      </c>
    </row>
    <row r="51" spans="1:3" x14ac:dyDescent="0.25">
      <c r="A51" s="115" t="s">
        <v>195</v>
      </c>
      <c r="B51" t="s">
        <v>114</v>
      </c>
      <c r="C51" t="s">
        <v>168</v>
      </c>
    </row>
    <row r="52" spans="1:3" x14ac:dyDescent="0.25">
      <c r="A52" s="115" t="s">
        <v>196</v>
      </c>
      <c r="B52" t="s">
        <v>114</v>
      </c>
      <c r="C52" t="s">
        <v>171</v>
      </c>
    </row>
    <row r="53" spans="1:3" x14ac:dyDescent="0.25">
      <c r="A53" s="115" t="s">
        <v>197</v>
      </c>
      <c r="B53" t="s">
        <v>114</v>
      </c>
      <c r="C53" t="s">
        <v>130</v>
      </c>
    </row>
    <row r="54" spans="1:3" x14ac:dyDescent="0.25">
      <c r="A54" s="115" t="s">
        <v>198</v>
      </c>
      <c r="B54" t="s">
        <v>114</v>
      </c>
      <c r="C54" t="s">
        <v>176</v>
      </c>
    </row>
    <row r="55" spans="1:3" x14ac:dyDescent="0.25">
      <c r="A55" s="115" t="s">
        <v>199</v>
      </c>
      <c r="B55" t="s">
        <v>114</v>
      </c>
      <c r="C55" t="s">
        <v>177</v>
      </c>
    </row>
  </sheetData>
  <sheetProtection selectLockedCells="1" selectUnlockedCells="1"/>
  <sortState xmlns:xlrd2="http://schemas.microsoft.com/office/spreadsheetml/2017/richdata2" ref="A10:C55">
    <sortCondition ref="A10:A55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Wyniki klasyfikacji</vt:lpstr>
      <vt:lpstr>Protokół</vt:lpstr>
      <vt:lpstr>Listy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Cybulak Henryk</dc:creator>
  <cp:keywords/>
  <dc:description/>
  <cp:lastModifiedBy>H. Cybulak</cp:lastModifiedBy>
  <cp:revision/>
  <cp:lastPrinted>2024-12-12T07:36:37Z</cp:lastPrinted>
  <dcterms:created xsi:type="dcterms:W3CDTF">1999-06-15T18:04:22Z</dcterms:created>
  <dcterms:modified xsi:type="dcterms:W3CDTF">2024-12-16T22:17:20Z</dcterms:modified>
  <cp:category/>
  <cp:contentStatus/>
</cp:coreProperties>
</file>